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8570792ec2b62a1/DESPESAS CAP E ESCRITÓRIO/Desktop/CLIENTES/EMPRESA VEREDAS/PROPOSTAS DOS TRES ESTADOS/LOTE 09 - PROPOSTA DE PREÇO SERGIPE/"/>
    </mc:Choice>
  </mc:AlternateContent>
  <xr:revisionPtr revIDLastSave="780" documentId="13_ncr:1_{D1C472E0-89F3-4140-B21F-D446DE86BEA4}" xr6:coauthVersionLast="47" xr6:coauthVersionMax="47" xr10:uidLastSave="{1B100BDE-BD8A-4E84-BC1B-B05575597C44}"/>
  <bookViews>
    <workbookView xWindow="-120" yWindow="-120" windowWidth="20730" windowHeight="11040" tabRatio="885" xr2:uid="{00000000-000D-0000-FFFF-FFFF00000000}"/>
  </bookViews>
  <sheets>
    <sheet name="PLANILHA RESUMO 1 " sheetId="7" r:id="rId1"/>
    <sheet name="PLANILHA RESUMO 2" sheetId="6" r:id="rId2"/>
    <sheet name="PLANILHA DE PREÇO" sheetId="1" r:id="rId3"/>
    <sheet name="Comp. de Preço e auxiliares" sheetId="4" r:id="rId4"/>
    <sheet name="CURVA ABC" sheetId="2" r:id="rId5"/>
    <sheet name="Cronograma Fisico Financeiro" sheetId="5" r:id="rId6"/>
    <sheet name="BDI SERVIÇOS " sheetId="10" r:id="rId7"/>
    <sheet name="BDI INSUMOS" sheetId="12" r:id="rId8"/>
    <sheet name="ENCARGOS SOCIAIS" sheetId="13" r:id="rId9"/>
  </sheets>
  <externalReferences>
    <externalReference r:id="rId10"/>
    <externalReference r:id="rId11"/>
  </externalReferences>
  <definedNames>
    <definedName name="_xlnm.Print_Area" localSheetId="7">'BDI INSUMOS'!$A$1:$S$35</definedName>
    <definedName name="_xlnm.Print_Area" localSheetId="6">'BDI SERVIÇOS '!$B$1:$S$23</definedName>
    <definedName name="_xlnm.Print_Area" localSheetId="3">'Comp. de Preço e auxiliares'!$A$1:$J$1260</definedName>
    <definedName name="_xlnm.Print_Area" localSheetId="5">'Cronograma Fisico Financeiro'!$A$1:$L$25</definedName>
    <definedName name="_xlnm.Print_Area" localSheetId="4">'CURVA ABC'!$A$1:$K$28</definedName>
    <definedName name="_xlnm.Print_Area" localSheetId="8">'ENCARGOS SOCIAIS'!$A$1:$F$42</definedName>
    <definedName name="_xlnm.Print_Area" localSheetId="2">'PLANILHA DE PREÇO'!$A$1:$K$50</definedName>
    <definedName name="_xlnm.Print_Area" localSheetId="0">'PLANILHA RESUMO 1 '!$A$1:$G$20</definedName>
    <definedName name="_xlnm.Print_Area" localSheetId="1">'PLANILHA RESUMO 2'!$A$1:$H$21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E5" i="7"/>
  <c r="L21" i="5"/>
  <c r="B5" i="6"/>
  <c r="J73" i="4"/>
  <c r="J74" i="4" s="1"/>
  <c r="J71" i="4"/>
  <c r="J56" i="4"/>
  <c r="J58" i="4"/>
  <c r="J57" i="4"/>
  <c r="J55" i="4"/>
  <c r="J54" i="4"/>
  <c r="J53" i="4"/>
  <c r="J52" i="4"/>
  <c r="J51" i="4"/>
  <c r="J50" i="4"/>
  <c r="J49" i="4"/>
  <c r="K49" i="4"/>
  <c r="J41" i="4"/>
  <c r="J40" i="4"/>
  <c r="J39" i="4"/>
  <c r="J38" i="4"/>
  <c r="J37" i="4"/>
  <c r="J36" i="4"/>
  <c r="J35" i="4"/>
  <c r="J34" i="4"/>
  <c r="J33" i="4"/>
  <c r="J32" i="4"/>
  <c r="J31" i="4"/>
  <c r="J44" i="4"/>
  <c r="J45" i="4" s="1"/>
  <c r="J48" i="4" l="1"/>
  <c r="J59" i="4" s="1"/>
  <c r="J60" i="4" s="1"/>
  <c r="J61" i="4" s="1"/>
  <c r="J62" i="4" s="1"/>
  <c r="K48" i="4"/>
  <c r="K50" i="4" s="1"/>
  <c r="J30" i="4"/>
  <c r="J42" i="4" s="1"/>
  <c r="I30" i="4" l="1"/>
  <c r="J25" i="4" l="1"/>
  <c r="J24" i="4"/>
  <c r="J23" i="4"/>
  <c r="J22" i="4"/>
  <c r="J21" i="4"/>
  <c r="J20" i="4"/>
  <c r="J19" i="4"/>
  <c r="B5" i="5"/>
  <c r="Q22" i="12"/>
  <c r="N22" i="12"/>
  <c r="K22" i="12"/>
  <c r="G18" i="12"/>
  <c r="Q17" i="12"/>
  <c r="N17" i="12"/>
  <c r="K17" i="12"/>
  <c r="Q16" i="12"/>
  <c r="N16" i="12"/>
  <c r="K16" i="12"/>
  <c r="G16" i="12" s="1"/>
  <c r="Q15" i="12"/>
  <c r="N15" i="12"/>
  <c r="K15" i="12"/>
  <c r="G15" i="12" s="1"/>
  <c r="Q14" i="12"/>
  <c r="N14" i="12"/>
  <c r="K14" i="12"/>
  <c r="Q13" i="12"/>
  <c r="N13" i="12"/>
  <c r="K13" i="12"/>
  <c r="G13" i="12" s="1"/>
  <c r="Q12" i="12"/>
  <c r="N12" i="12"/>
  <c r="K12" i="12"/>
  <c r="G12" i="12"/>
  <c r="Q11" i="12"/>
  <c r="N11" i="12"/>
  <c r="K11" i="12"/>
  <c r="G11" i="12" s="1"/>
  <c r="Q10" i="12"/>
  <c r="N10" i="12"/>
  <c r="K10" i="12"/>
  <c r="G10" i="12" s="1"/>
  <c r="B26" i="12"/>
  <c r="B25" i="12"/>
  <c r="K10" i="10"/>
  <c r="N10" i="10"/>
  <c r="Q10" i="10"/>
  <c r="K11" i="10"/>
  <c r="N11" i="10"/>
  <c r="Q11" i="10"/>
  <c r="K12" i="10"/>
  <c r="N12" i="10"/>
  <c r="Q12" i="10"/>
  <c r="K13" i="10"/>
  <c r="N13" i="10"/>
  <c r="Q13" i="10"/>
  <c r="K14" i="10"/>
  <c r="N14" i="10"/>
  <c r="Q14" i="10"/>
  <c r="K15" i="10"/>
  <c r="N15" i="10"/>
  <c r="Q15" i="10"/>
  <c r="K16" i="10"/>
  <c r="G16" i="10" s="1"/>
  <c r="N16" i="10"/>
  <c r="Q16" i="10"/>
  <c r="K17" i="10"/>
  <c r="B25" i="10" s="1"/>
  <c r="N17" i="10"/>
  <c r="Q17" i="10"/>
  <c r="G18" i="10"/>
  <c r="K22" i="10"/>
  <c r="N22" i="10"/>
  <c r="Q22" i="10"/>
  <c r="B26" i="10"/>
  <c r="J18" i="4" l="1"/>
  <c r="T13" i="12"/>
  <c r="G22" i="12"/>
  <c r="J22" i="12" s="1"/>
  <c r="B23" i="12" s="1"/>
  <c r="G19" i="12"/>
  <c r="T10" i="12"/>
  <c r="T14" i="12"/>
  <c r="T12" i="12"/>
  <c r="T15" i="12"/>
  <c r="T14" i="10"/>
  <c r="T16" i="12"/>
  <c r="T13" i="10"/>
  <c r="T11" i="12"/>
  <c r="T12" i="10"/>
  <c r="B7" i="10"/>
  <c r="T16" i="10"/>
  <c r="T15" i="10"/>
  <c r="T11" i="10"/>
  <c r="T10" i="10"/>
  <c r="G22" i="10"/>
  <c r="J22" i="10" s="1"/>
  <c r="B23" i="10" s="1"/>
  <c r="G19" i="10"/>
  <c r="C18" i="5"/>
  <c r="C16" i="5"/>
  <c r="C14" i="5"/>
  <c r="C12" i="5"/>
  <c r="C10" i="5"/>
  <c r="C8" i="5"/>
  <c r="C6" i="5"/>
  <c r="J27" i="4" l="1"/>
  <c r="I18" i="4"/>
  <c r="H9" i="6"/>
  <c r="C13" i="5"/>
  <c r="L13" i="5" s="1"/>
  <c r="H11" i="6" l="1"/>
  <c r="C17" i="5"/>
  <c r="C7" i="5"/>
  <c r="H6" i="6"/>
  <c r="H7" i="6"/>
  <c r="C9" i="5"/>
  <c r="J13" i="5"/>
  <c r="I13" i="5"/>
  <c r="K13" i="5"/>
  <c r="H13" i="5"/>
  <c r="G13" i="5"/>
  <c r="C15" i="5"/>
  <c r="H10" i="6"/>
  <c r="J17" i="5" l="1"/>
  <c r="G17" i="5"/>
  <c r="L17" i="5"/>
  <c r="I17" i="5"/>
  <c r="H17" i="5"/>
  <c r="K17" i="5"/>
  <c r="G7" i="5"/>
  <c r="J7" i="5"/>
  <c r="I7" i="5"/>
  <c r="K7" i="5"/>
  <c r="L7" i="5"/>
  <c r="H7" i="5"/>
  <c r="I9" i="5"/>
  <c r="L9" i="5"/>
  <c r="K9" i="5"/>
  <c r="G9" i="5"/>
  <c r="H9" i="5"/>
  <c r="J9" i="5"/>
  <c r="G15" i="5"/>
  <c r="J15" i="5"/>
  <c r="I15" i="5"/>
  <c r="K15" i="5"/>
  <c r="L15" i="5"/>
  <c r="H15" i="5"/>
  <c r="H8" i="6" l="1"/>
  <c r="C11" i="5"/>
  <c r="C19" i="5" l="1"/>
  <c r="G11" i="5"/>
  <c r="G19" i="5" s="1"/>
  <c r="J11" i="5"/>
  <c r="J19" i="5" s="1"/>
  <c r="L11" i="5"/>
  <c r="L19" i="5" s="1"/>
  <c r="I11" i="5"/>
  <c r="I19" i="5" s="1"/>
  <c r="K11" i="5"/>
  <c r="K19" i="5" s="1"/>
  <c r="H11" i="5"/>
  <c r="H19" i="5" s="1"/>
  <c r="C5" i="5"/>
  <c r="G5" i="7"/>
  <c r="H5" i="6"/>
  <c r="H20" i="5" l="1"/>
  <c r="K20" i="5"/>
  <c r="I20" i="5"/>
  <c r="J20" i="5"/>
  <c r="K5" i="5"/>
  <c r="I5" i="5"/>
  <c r="H5" i="5"/>
  <c r="J5" i="5"/>
  <c r="L5" i="5"/>
  <c r="G5" i="5"/>
  <c r="G21" i="5"/>
  <c r="H21" i="5" s="1"/>
  <c r="I21" i="5" s="1"/>
  <c r="J21" i="5" s="1"/>
  <c r="K21" i="5" s="1"/>
  <c r="G20" i="5"/>
  <c r="G22" i="5" s="1"/>
  <c r="L20" i="5"/>
  <c r="G6" i="7"/>
  <c r="H22" i="5" l="1"/>
  <c r="I22" i="5" s="1"/>
  <c r="J22" i="5" s="1"/>
  <c r="K22" i="5" s="1"/>
  <c r="L22" i="5" s="1"/>
</calcChain>
</file>

<file path=xl/sharedStrings.xml><?xml version="1.0" encoding="utf-8"?>
<sst xmlns="http://schemas.openxmlformats.org/spreadsheetml/2006/main" count="5581" uniqueCount="852">
  <si>
    <t>Obra</t>
  </si>
  <si>
    <t>Bancos</t>
  </si>
  <si>
    <t>B.D.I.</t>
  </si>
  <si>
    <t>Encargos Sociais</t>
  </si>
  <si>
    <t xml:space="preserve">SINAPI - 02/2024 - Paraíba
SICRO3 - 01/2024 - Paraíba
SEINFRA - 028 - Ceará
</t>
  </si>
  <si>
    <t>21,35%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</si>
  <si>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</si>
  <si>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</si>
  <si>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</si>
  <si>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</si>
  <si>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</si>
  <si>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</si>
  <si>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</si>
  <si>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</si>
  <si>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</si>
  <si>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</si>
  <si>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</si>
  <si>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</si>
  <si>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 xml:space="preserve"> 1.1 </t>
  </si>
  <si>
    <t>SERVIÇOS PRELIMINARES</t>
  </si>
  <si>
    <t xml:space="preserve"> 1.1.1 </t>
  </si>
  <si>
    <t xml:space="preserve"> CPU-046 </t>
  </si>
  <si>
    <t>Próprio</t>
  </si>
  <si>
    <t>MOBILIZAÇÃO E DESMOBILIZAÇÃO - TRANSPORTE COM CAVALO MECÂNICO DOS EQUIPAMENTOS PESADOS - RODOVIA PAVIMENTADA</t>
  </si>
  <si>
    <t>TONxKM</t>
  </si>
  <si>
    <t xml:space="preserve"> 1.1.2 </t>
  </si>
  <si>
    <t xml:space="preserve"> CPU-047 </t>
  </si>
  <si>
    <t>MOBILIZAÇÃO E DESMOBILIZAÇÃO - TRANSPORTE COM CAVALO MECÂNICO DOS EQUIPAMENTOS PESADOS - RODOVIA REVESTIMENTO PRIMÁRIO</t>
  </si>
  <si>
    <t xml:space="preserve"> 1.1.3 </t>
  </si>
  <si>
    <t xml:space="preserve"> CPU-048 </t>
  </si>
  <si>
    <t>PLACA DE OBRA - PADRÃO GOVERNO FEDERAL DE DIMENSÕES 3mX2m EM CHAPA DE ACO GALVANIZADO</t>
  </si>
  <si>
    <t>UNID</t>
  </si>
  <si>
    <t xml:space="preserve"> 1.1.4 </t>
  </si>
  <si>
    <t xml:space="preserve"> CPU-049 </t>
  </si>
  <si>
    <t>PROJETO EXECUTIVO DE PAVIMENTAÇÃO INCLUSO TOPOGRAFIA, ENSAIOS TECNOLÓGICOS DAS JAZIDAS, ACOMPANHAMENTO TÉCNICO PARA AS LICENÇAS OBRIGATÓRIAS</t>
  </si>
  <si>
    <t>m²</t>
  </si>
  <si>
    <t xml:space="preserve"> 1.1.5 </t>
  </si>
  <si>
    <t xml:space="preserve"> CPU-050 </t>
  </si>
  <si>
    <t>ADMINISTRAÇÃO LOCAL, CANTEIRO DE OBRAS, ALMOXARIFADO E ENTREGA DO PROJETO "AS BUILT" INCLUSO ACOMPANHAMENTO TÉCNICO</t>
  </si>
  <si>
    <t>UNID.</t>
  </si>
  <si>
    <t xml:space="preserve"> 1.1.6 </t>
  </si>
  <si>
    <t xml:space="preserve"> CPU-051 </t>
  </si>
  <si>
    <t>ENSAIOS LABORATORIAIS (ACOMPANHAMENTO E CUMPRIMENTO DA NORMA ABNT NBR 9781:2013 | ABNT NBR 15953:2011 | OUTRAS NORMAS EXIGIDAS)</t>
  </si>
  <si>
    <t xml:space="preserve"> 1.1.7 </t>
  </si>
  <si>
    <t xml:space="preserve"> CPU-052 </t>
  </si>
  <si>
    <t>INDENIZAÇÃO DE JAZIDA (DEVERÁ SER COMPROVADO ATRAVÉS DE CONTRATO COM O PROPRIETÁRIO DA TERRA)</t>
  </si>
  <si>
    <t>m³</t>
  </si>
  <si>
    <t xml:space="preserve"> 1.2 </t>
  </si>
  <si>
    <t>TERRAPLENAGEM</t>
  </si>
  <si>
    <t xml:space="preserve"> 1.2.1 </t>
  </si>
  <si>
    <t xml:space="preserve"> CPU-053 </t>
  </si>
  <si>
    <t>SERVIÇOS TOPOGRÁFICOS PARA PAVIMENTAÇÃO, INCLUSIVE NOTA DE SERVIÇOS, ACOMPANHAMENTO E GREIDE</t>
  </si>
  <si>
    <t xml:space="preserve"> 1.2.2 </t>
  </si>
  <si>
    <t xml:space="preserve"> 5501901 </t>
  </si>
  <si>
    <t>SICRO3</t>
  </si>
  <si>
    <t>ESCAVAÇÃO, CARGA E TRANSPORTE DE MATERIAL DE 1ª CATEGORIA - DMT DE 50 A 200 M - CAMINHO DE SERVIÇO EM REVESTIMENTO PRIMÁRIO - COM CARREGADEIRA E CAMINHÃO BASCULANTE DE 14 M³ - (escavação do material solto da via para expurgo no bota-fora - e=20 cm)</t>
  </si>
  <si>
    <t xml:space="preserve"> 1.2.3 </t>
  </si>
  <si>
    <t xml:space="preserve"> 4011209 </t>
  </si>
  <si>
    <t>REGULARIZAÇÃO DO SUBLEITO - (regularização do material solto da via para expurgo no bota-fora - e=10 cm)</t>
  </si>
  <si>
    <t xml:space="preserve"> 1.2.4 </t>
  </si>
  <si>
    <t xml:space="preserve"> 5914351 </t>
  </si>
  <si>
    <t>CARGA, MANOBRA E DESCARGA DE AGREGADOS OU SOLOS EM CAMINHÃO BASCULANTE DE 14 M³ - CARGA COM CARREGADEIRA DE 3,40 M³ E DESCARGA LIVRE - (carga do material regularizado/patrolado para bota-fora)</t>
  </si>
  <si>
    <t>t</t>
  </si>
  <si>
    <t xml:space="preserve"> 1.2.5 </t>
  </si>
  <si>
    <t xml:space="preserve"> 5915320 </t>
  </si>
  <si>
    <t>TRANSPORTE COM CAMINHÃO BASCULANTE DE 14 M³ - RODOVIA EM REVESTIMENTO PRIMÁRIO - (DMT jazida de solo = 10km)</t>
  </si>
  <si>
    <t>tkm</t>
  </si>
  <si>
    <t xml:space="preserve"> 1.2.6 </t>
  </si>
  <si>
    <t xml:space="preserve"> 5915321 </t>
  </si>
  <si>
    <t>TRANSPORTE COM CAMINHÃO BASCULANTE DE 14 M³ - RODOVIA PAVIMENTADA - (DMT jazida de solo = 15km)</t>
  </si>
  <si>
    <t xml:space="preserve"> 1.2.7 </t>
  </si>
  <si>
    <t xml:space="preserve"> 4413942 </t>
  </si>
  <si>
    <t>ESPALHAMENTO DE MATERIAL EM BOTA-FORA</t>
  </si>
  <si>
    <t xml:space="preserve"> 1.3 </t>
  </si>
  <si>
    <t>PAVIMENTAÇÃO</t>
  </si>
  <si>
    <t xml:space="preserve"> 1.3.1 </t>
  </si>
  <si>
    <t xml:space="preserve"> 4011280 </t>
  </si>
  <si>
    <t>SUB-BASE ESTABILIZADA GRANULOMETRICAMENTE COM MISTURA DE SOLOS NA PISTA COM MATERIAL DE JAZIDA</t>
  </si>
  <si>
    <t xml:space="preserve"> 1.3.2 </t>
  </si>
  <si>
    <t xml:space="preserve"> 1.3.3 </t>
  </si>
  <si>
    <t xml:space="preserve"> 1.3.4 </t>
  </si>
  <si>
    <t xml:space="preserve"> 92398 </t>
  </si>
  <si>
    <t>SINAPI</t>
  </si>
  <si>
    <t>EXECUÇÃO DE PAVIMENTO EM PISO INTERTRAVADO, DE CONCRETO 35 MPA, ESPESSURA 8 CM, TIPOS: RAQUETE, RETANGULAR, SEXTAVADO E 16 FACES, COM REJUNTE EM PÓ-DE-PEDRA - EXCLUSIVE FORNECIMENTO DE BLOQUETE</t>
  </si>
  <si>
    <t xml:space="preserve"> 1.3.5 </t>
  </si>
  <si>
    <t xml:space="preserve"> 5915013 </t>
  </si>
  <si>
    <t>TRANSPORTE COM CAMINHÃO CARROCERIA COM CAPACIDADE DE 11 T E COM GUINDAUTO DE 45 T.M - RODOVIA EM REVESTIMENTO PRIMÁRIO - (DMT (cidade-pólo) bloquete = 10km)</t>
  </si>
  <si>
    <t xml:space="preserve"> 1.3.6 </t>
  </si>
  <si>
    <t xml:space="preserve"> 5915014 </t>
  </si>
  <si>
    <t>TRANSPORTE COM CAMINHÃO CARROCERIA COM CAPACIDADE DE 11 T E COM GUINDAUTO DE 45 T.M - RODOVIA PAVIMENTADA - (DMT (cidade-pólo) bloquete = 70km</t>
  </si>
  <si>
    <t xml:space="preserve"> 1.3.7 </t>
  </si>
  <si>
    <t xml:space="preserve"> 1.3.8 </t>
  </si>
  <si>
    <t xml:space="preserve"> 1.3.9 </t>
  </si>
  <si>
    <t xml:space="preserve"> CPU-054 </t>
  </si>
  <si>
    <t>FORNECIMENTO DE PAVIMENTO INTERTRAVADO, DE CONCRETO 35 MPA, ESPESSURA 8 CM, TIPOS: RAQUETE, RETANGULAR, SEXTAVADO E 16 FACES</t>
  </si>
  <si>
    <t xml:space="preserve"> 1.4 </t>
  </si>
  <si>
    <t>DRENAGEM</t>
  </si>
  <si>
    <t xml:space="preserve"> 1.4.1 </t>
  </si>
  <si>
    <t xml:space="preserve"> 2003377 </t>
  </si>
  <si>
    <t>MEIO-FIO DE CONCRETO - MFC 05 - AREIA E BRITA COMERCIAIS - FÔRMA DE MADEIRA</t>
  </si>
  <si>
    <t>m</t>
  </si>
  <si>
    <t xml:space="preserve"> 1.5 </t>
  </si>
  <si>
    <t>SINALIZAÇÃO HORIZONTAL E VERTICAL</t>
  </si>
  <si>
    <t xml:space="preserve"> 1.5.1 </t>
  </si>
  <si>
    <t xml:space="preserve"> 5213440 </t>
  </si>
  <si>
    <t>PLACA DE REGULAMENTAÇÃO EM AÇO D = 0,60 M - PELÍCULA RETRORREFLETIVA TIPO I + SI - FORNECIMENTO E IMPLANTAÇÃO</t>
  </si>
  <si>
    <t>un</t>
  </si>
  <si>
    <t xml:space="preserve"> 1.5.2 </t>
  </si>
  <si>
    <t xml:space="preserve"> 5213863 </t>
  </si>
  <si>
    <t>SUPORTE METÁLICO GALVANIZADO PARA PLACA DE ADVERTÊNCIA OU REGULAMENTAÇÃO - LADO OU DIÂMETRO DE 0,60 M - FORNECIMENTO E IMPLANTAÇÃO</t>
  </si>
  <si>
    <t xml:space="preserve"> 1.6 </t>
  </si>
  <si>
    <t>SERVIÇOS COMPLEMENTARES</t>
  </si>
  <si>
    <t xml:space="preserve"> 1.6.1 </t>
  </si>
  <si>
    <t xml:space="preserve"> CPU-056 </t>
  </si>
  <si>
    <t>LEVANTAMENTO DE TAMPÃO DE POÇO DE VISITA, INCLUINDO RETIRADA E ACRESCIMO DE PISO EM CONCRETO ARMADO, E=6CM, COM ABERTURA CIRCULAR DE 600 MM PARA TAMPÃO</t>
  </si>
  <si>
    <t xml:space="preserve"> 1.6.2 </t>
  </si>
  <si>
    <t xml:space="preserve"> CPU-057 </t>
  </si>
  <si>
    <t>RECUPERAÇÃO DO RAMAL PREDIAL DANIFICADO COM FORNECIMENTO DE MATERIAL HIDRÁULICO</t>
  </si>
  <si>
    <t>M</t>
  </si>
  <si>
    <t>Total Geral</t>
  </si>
  <si>
    <t>B.D.I DIFERENCIADO</t>
  </si>
  <si>
    <t>Valor com BDI =&gt;</t>
  </si>
  <si>
    <t>Valor do BDI =&gt;</t>
  </si>
  <si>
    <t>MO com LS =&gt;</t>
  </si>
  <si>
    <t>LS =&gt;</t>
  </si>
  <si>
    <t>MO sem LS =&gt;</t>
  </si>
  <si>
    <t>UN</t>
  </si>
  <si>
    <t>Mão de Obra</t>
  </si>
  <si>
    <t>ARCO DE SERRA, COM SISTEMA RÁPIDO PARA TROCA DE LÂMINA E REGULAGEM DE TENSÃO
REFERÊNCIA: 12”</t>
  </si>
  <si>
    <t>SEINFRA</t>
  </si>
  <si>
    <t xml:space="preserve"> G0673 </t>
  </si>
  <si>
    <t>Insumo</t>
  </si>
  <si>
    <t>Material</t>
  </si>
  <si>
    <t>LUVA SOLDAVEL COM ROSCA, PVC, 20 MM X 1/2", PARA AGUA FRIA PREDIAL</t>
  </si>
  <si>
    <t xml:space="preserve"> 00003859 </t>
  </si>
  <si>
    <t>TUBO PVC, SOLDAVEL, DE 20 MM, AGUA FRIA (NBR-5648)</t>
  </si>
  <si>
    <t xml:space="preserve"> 00009867 </t>
  </si>
  <si>
    <t>H</t>
  </si>
  <si>
    <t>SEDI - SERVIÇOS DIVERSOS</t>
  </si>
  <si>
    <t>SERVENTE COM ENCARGOS COMPLEMENTARES</t>
  </si>
  <si>
    <t xml:space="preserve"> 88316 </t>
  </si>
  <si>
    <t>Composição Auxiliar</t>
  </si>
  <si>
    <t>ENCANADOR OU BOMBEIRO HIDRÁULICO COM ENCARGOS COMPLEMENTARES</t>
  </si>
  <si>
    <t xml:space="preserve"> 88267 </t>
  </si>
  <si>
    <t>Composição</t>
  </si>
  <si>
    <t>Tipo</t>
  </si>
  <si>
    <t>Outros</t>
  </si>
  <si>
    <t>LEVANTAMENTO OU REBAIXAMENTO DE TAMPÃO DE POÇO DE VISITA</t>
  </si>
  <si>
    <t xml:space="preserve"> 00000054 </t>
  </si>
  <si>
    <t>RETIRADA DE TAMPÃO DE FERRO FUNDIDO 600MM COM REAPROVEITAMENTO. INC_05/2018</t>
  </si>
  <si>
    <t xml:space="preserve"> 00000053 </t>
  </si>
  <si>
    <t>SERT - SERVIÇOS TÉCNICOS</t>
  </si>
  <si>
    <t>Custo total dos Momentos de Transportes =&gt;</t>
  </si>
  <si>
    <t>5914464
0,000
R$ 0,88</t>
  </si>
  <si>
    <t>Suporte em aço-carbono galvanizado tipo perfil C para placa de sinalização - Caminhão carroceria com capacidade de 15 t - 188 kW</t>
  </si>
  <si>
    <t>M0787</t>
  </si>
  <si>
    <t>Momento de Transporte</t>
  </si>
  <si>
    <t>Conjunto para fixação de placas em aço galvanizado composto por barra chata, abraçadeira, parafusos, porcas e arruelas - Caminhão carroceria com capacidade de 15 t - 188 kW</t>
  </si>
  <si>
    <t>M0789</t>
  </si>
  <si>
    <t>P</t>
  </si>
  <si>
    <t>RP</t>
  </si>
  <si>
    <t>LN</t>
  </si>
  <si>
    <t>Custo Horário</t>
  </si>
  <si>
    <t>Distância Média de Transporte (DMT)</t>
  </si>
  <si>
    <t>Unidade</t>
  </si>
  <si>
    <t>Quantidade</t>
  </si>
  <si>
    <t>F</t>
  </si>
  <si>
    <t>Custo Total dos Tempos Fixos =&gt;</t>
  </si>
  <si>
    <t>Carga, manobra e descarga de materiais diversos em caminhão carroceria de 15 t - carga e descarga manuais</t>
  </si>
  <si>
    <t>Tempo Fixo</t>
  </si>
  <si>
    <t>Preço Unitário</t>
  </si>
  <si>
    <t>Tempos Fixos</t>
  </si>
  <si>
    <t>E</t>
  </si>
  <si>
    <t>Custo Total das Atividades =&gt;</t>
  </si>
  <si>
    <t>Escavação manual em material de 1ª categoria na profundidade de até 1 m</t>
  </si>
  <si>
    <t>Atividade Auxiliar</t>
  </si>
  <si>
    <t>Concreto fck = 20 MPa - confecção em betoneira e lançamento manual - areia e brita comerciais</t>
  </si>
  <si>
    <t>Atividades Auxiliares</t>
  </si>
  <si>
    <t>D</t>
  </si>
  <si>
    <t>Custo Total do Material =&gt;</t>
  </si>
  <si>
    <t>kg</t>
  </si>
  <si>
    <t>Suporte em aço-carbono galvanizado tipo perfil C para placa de sinalização</t>
  </si>
  <si>
    <t>Conjunto para fixação de placas em aço galvanizado composto por barra chata, abraçadeira, parafusos, porcas e arruelas</t>
  </si>
  <si>
    <t>C</t>
  </si>
  <si>
    <t>Custo Unitário de Execução =&gt;</t>
  </si>
  <si>
    <t>Produção de Equipe =&gt;</t>
  </si>
  <si>
    <t>Custo do FIC =&gt;</t>
  </si>
  <si>
    <t>Fator de Influencia da Chuva - FIC =&gt;</t>
  </si>
  <si>
    <t>Custo Horário de Execução =&gt;</t>
  </si>
  <si>
    <t>Adc.M.O. - Ferramentas (0,0%) =&gt;</t>
  </si>
  <si>
    <t>Custo Horário da Mão de Obra =&gt;</t>
  </si>
  <si>
    <t>Servente</t>
  </si>
  <si>
    <t>P9824</t>
  </si>
  <si>
    <t>Montador</t>
  </si>
  <si>
    <t>P9830</t>
  </si>
  <si>
    <t>Salário Hora</t>
  </si>
  <si>
    <t>B</t>
  </si>
  <si>
    <t>Custo Horário de Equipamentos =&gt;</t>
  </si>
  <si>
    <t>Caminhão carroceria com capacidade de 5 t - 115 kW</t>
  </si>
  <si>
    <t>E9687</t>
  </si>
  <si>
    <t>Improdutiva</t>
  </si>
  <si>
    <t>Operativa</t>
  </si>
  <si>
    <t>Custo Operacional</t>
  </si>
  <si>
    <t>Utilização</t>
  </si>
  <si>
    <t>Equipamentos</t>
  </si>
  <si>
    <t>A</t>
  </si>
  <si>
    <t>ASTU</t>
  </si>
  <si>
    <t>Placa em aço nº 16 galvanizado com película retrorrefletiva tipo I + SI - confecção</t>
  </si>
  <si>
    <t>Fôrmas de tábuas de pinho para dispositivos de drenagem - utilização de 3 vezes - confecção, instalação e retirada</t>
  </si>
  <si>
    <t>Enchimento de junta de concreto com argamassa asfáltica de densidade 1.700 kg/m³ - espessura de 1 cm</t>
  </si>
  <si>
    <t>BLOQUETE/PISO INTERTRAVADO DE CONCRETO - MODELO ONDA/16 FACES/RETANGULAR/TIJOLINHO/PAVER/HOLANDES/PARALELEPIPEDO, *22 CM X 11* CM, E = 8 CM, RESISTENCIA DE 35 MPA (NBR 9781), COR NATURAL</t>
  </si>
  <si>
    <t xml:space="preserve"> 00036170 </t>
  </si>
  <si>
    <t>FOMA - FORNECIMENTO DE MATERIAIS E EQUIPAMENTOS</t>
  </si>
  <si>
    <t>Caminhão basculante com capacidade de 14 m³ - 188 kW</t>
  </si>
  <si>
    <t>E9667</t>
  </si>
  <si>
    <t>Caminhão carroceria com guindauto com capacidade de 45 t.m - 188 kW</t>
  </si>
  <si>
    <t>E9041</t>
  </si>
  <si>
    <t>PO DE PEDRA (POSTO PEDREIRA/FORNECEDOR, SEM FRETE)</t>
  </si>
  <si>
    <t xml:space="preserve"> 00004741 </t>
  </si>
  <si>
    <t>AREIA MEDIA - POSTO JAZIDA/FORNECEDOR (RETIRADO NA JAZIDA, SEM TRANSPORTE)</t>
  </si>
  <si>
    <t xml:space="preserve"> 00000370 </t>
  </si>
  <si>
    <t>CHI</t>
  </si>
  <si>
    <t>CHOR - CUSTOS HORÁRIOS DE MÁQUINAS E EQUIPAMENTOS</t>
  </si>
  <si>
    <t>CORTADORA DE PISO COM MOTOR 4 TEMPOS A GASOLINA, POTÊNCIA DE 13 HP, COM DISCO DE CORTE DIAMANTADO SEGMENTADO PARA CONCRETO, DIÂMETRO DE 350 MM, FURO DE 1" (14 X 1") - CHI DIURNO. AF_08/2015</t>
  </si>
  <si>
    <t xml:space="preserve"> 91285 </t>
  </si>
  <si>
    <t>CHP</t>
  </si>
  <si>
    <t>CORTADORA DE PISO COM MOTOR 4 TEMPOS A GASOLINA, POTÊNCIA DE 13 HP, COM DISCO DE CORTE DIAMANTADO SEGMENTADO PARA CONCRETO, DIÂMETRO DE 350 MM, FURO DE 1" (14 X 1") - CHP DIURNO. AF_08/2015</t>
  </si>
  <si>
    <t xml:space="preserve"> 91283 </t>
  </si>
  <si>
    <t>PLACA VIBRATÓRIA REVERSÍVEL COM MOTOR 4 TEMPOS A GASOLINA, FORÇA CENTRÍFUGA DE 25 KN (2500 KGF), POTÊNCIA 5,5 CV - CHI DIURNO. AF_08/2015</t>
  </si>
  <si>
    <t xml:space="preserve"> 91278 </t>
  </si>
  <si>
    <t>PLACA VIBRATÓRIA REVERSÍVEL COM MOTOR 4 TEMPOS A GASOLINA, FORÇA CENTRÍFUGA DE 25 KN (2500 KGF), POTÊNCIA 5,5 CV - CHP DIURNO. AF_08/2015</t>
  </si>
  <si>
    <t xml:space="preserve"> 91277 </t>
  </si>
  <si>
    <t>CALCETEIRO COM ENCARGOS COMPLEMENTARES</t>
  </si>
  <si>
    <t xml:space="preserve"> 88260 </t>
  </si>
  <si>
    <t>PAVI - PAVIMENTAÇÃO</t>
  </si>
  <si>
    <t>5914389
0,000
R$ 0,77</t>
  </si>
  <si>
    <t>5914374
0,000
R$ 0,94</t>
  </si>
  <si>
    <t>5914359
0,000
R$ 1,18</t>
  </si>
  <si>
    <t>Brita produzida em central de britagem de 80 m³/h - Caminhão basculante com capacidade de 10 m³ - 188 kW</t>
  </si>
  <si>
    <t>Carga, manobra e descarga de agregados ou solos em caminhão basculante de 10 m³ - carga com carregadeira de 3,40 m³ e descarga em distribuidor autopropelido</t>
  </si>
  <si>
    <t>Brita produzida em central de britagem de 80 m³/h</t>
  </si>
  <si>
    <t>Rolo compactador liso vibratório autopropelido por pneus de 11 t - 97 kW</t>
  </si>
  <si>
    <t>E9530</t>
  </si>
  <si>
    <t>Distribuidor de agregados sobre pneus autopropelido - 130 kW</t>
  </si>
  <si>
    <t>E9514</t>
  </si>
  <si>
    <t>Trator sobre esteiras com lâmina - 127 kW</t>
  </si>
  <si>
    <t>E9540</t>
  </si>
  <si>
    <t>Carregadeira de pneus com capacidade de 3,40 m³ - 195 kW</t>
  </si>
  <si>
    <t>E9511</t>
  </si>
  <si>
    <t>Trator agrícola sobre pneus - 77 kW</t>
  </si>
  <si>
    <t>E9577</t>
  </si>
  <si>
    <t>Rolo compactador pé de carneiro vibratório autopropelido por pneus de 11,6 t - 82 kW</t>
  </si>
  <si>
    <t>E9685</t>
  </si>
  <si>
    <t>Rolo compactador de pneus autopropelido de 27 t - 85 kW</t>
  </si>
  <si>
    <t>E9762</t>
  </si>
  <si>
    <t>Motoniveladora - 93 kW</t>
  </si>
  <si>
    <t>E9524</t>
  </si>
  <si>
    <t>Grade de 24 discos rebocável de D = 60 cm (24")</t>
  </si>
  <si>
    <t>E9518</t>
  </si>
  <si>
    <t>Caminhão tanque com capacidade de 10.000 l - 188 kW</t>
  </si>
  <si>
    <t>E9571</t>
  </si>
  <si>
    <t>Trator sobre esteiras com lâmina - 259 kW</t>
  </si>
  <si>
    <t>E9541</t>
  </si>
  <si>
    <t>SARRAFO *2,5 X 10* CM EM PINUS, MISTA OU EQUIVALENTE DA REGIAO - BRUTA</t>
  </si>
  <si>
    <t xml:space="preserve"> 00004509 </t>
  </si>
  <si>
    <t>DESENHISTA PROJETISTA COM ENCARGOS COMPLEMENTARES</t>
  </si>
  <si>
    <t xml:space="preserve"> 90775 </t>
  </si>
  <si>
    <t>NIVELADOR COM ENCARGOS COMPLEMENTARES</t>
  </si>
  <si>
    <t xml:space="preserve"> 88288 </t>
  </si>
  <si>
    <t>AUXILIAR DE TOPÓGRAFO COM ENCARGOS COMPLEMENTARES</t>
  </si>
  <si>
    <t xml:space="preserve"> 88253 </t>
  </si>
  <si>
    <t>CAMINHONETE CABINE SIMPLES COM MOTOR 1.6 FLEX, CÂMBIO MANUAL, POTÊNCIA 101/104 CV, 2 PORTAS - CHP DIURNO. AF_11/2015</t>
  </si>
  <si>
    <t xml:space="preserve"> 92145 </t>
  </si>
  <si>
    <t>Serviços</t>
  </si>
  <si>
    <t>INDENIZAÇÃO DE JAZIDA</t>
  </si>
  <si>
    <t xml:space="preserve"> 00000052 </t>
  </si>
  <si>
    <t>MÊS</t>
  </si>
  <si>
    <t>LABORATÓRIO DE SOLOS</t>
  </si>
  <si>
    <t xml:space="preserve"> 00000055 </t>
  </si>
  <si>
    <t>Aluguel</t>
  </si>
  <si>
    <t>VEÍCULO LEVE PICK UP GASOLINA (SEM MOTORISTA) - (LOCAÇÃO + COMBUSTÍVEL + MANUTENÇÃO)</t>
  </si>
  <si>
    <t xml:space="preserve"> 00000051 </t>
  </si>
  <si>
    <t>LABORATÓRIO DE CONCRETO</t>
  </si>
  <si>
    <t xml:space="preserve"> 00000050 </t>
  </si>
  <si>
    <t>MES</t>
  </si>
  <si>
    <t>AUXILIAR DE LABORATORISTA DE SOLOS E DE CONCRETO COM ENCARGOS COMPLEMENTARES</t>
  </si>
  <si>
    <t xml:space="preserve"> 101385 </t>
  </si>
  <si>
    <t>TÉCNICO DE LABORATÓRIO E CAMPO DE CONSTRUÇÃO COM ENCARGOS COMPLEMENTARES</t>
  </si>
  <si>
    <t xml:space="preserve"> 101456 </t>
  </si>
  <si>
    <t>Taxas</t>
  </si>
  <si>
    <t>ART CREA-CE PESSOA JURÍDICA</t>
  </si>
  <si>
    <t xml:space="preserve"> 00000049 </t>
  </si>
  <si>
    <t>MOTORISTA DE VEÍCULO LEVE COM ENCARGOS COMPLEMENTARES - (veículo da fiscalização)</t>
  </si>
  <si>
    <t xml:space="preserve"> 00000048 </t>
  </si>
  <si>
    <t>VEÍCULO LEVE PICK UP 4X4 DIESEL - 147 KW (SEM MOTORISTA) - (LOCAÇÃO + COMBUSTÍVEL + MANUTENÇÃO) - (veículo da fiscalização)</t>
  </si>
  <si>
    <t xml:space="preserve"> 00000047 </t>
  </si>
  <si>
    <t>CUSTOS DIVERSOS DE RESIDÊNCIA (ALOJAMENTO)</t>
  </si>
  <si>
    <t xml:space="preserve"> 00000046 </t>
  </si>
  <si>
    <t>MOBILIÁRIO DE RESIDÊNCIA</t>
  </si>
  <si>
    <t xml:space="preserve"> 00000045 </t>
  </si>
  <si>
    <t>ALUGUEL DE IMÓVEL RESIDENCIAL (ALOJAMENTO)</t>
  </si>
  <si>
    <t xml:space="preserve"> 00000044 </t>
  </si>
  <si>
    <t>VIGIA NOTURNO COM ENCARGOS COMPLEMENTARES</t>
  </si>
  <si>
    <t xml:space="preserve"> 00000043 </t>
  </si>
  <si>
    <t>VEÍCULO LEVE - 53 KW (SEM MOTORISTA) - (LOCAÇÃO + COMBUSTÍVEL + MANUTENÇÃO) - (acompanhamento)</t>
  </si>
  <si>
    <t xml:space="preserve"> 00000042 </t>
  </si>
  <si>
    <t>CANT - CANTEIRO DE OBRAS</t>
  </si>
  <si>
    <t>ALUGUEL CONTAINER/SANIT C/4 VASOS/1 LAVAT/1 MIC/4 CHUV LARG=          2,20M COMPR=6,20M ALT=2,50M CHAPAS ACO C/NERV TRAPEZ FORRO C/         ISOL TERMO-ACUST CHASSIS REFORC PISO COMPENS NAVAL INCL INST RA       ELETR/HIDRO-SANIT EXCL TRANSP/CARGA/DESCARGA</t>
  </si>
  <si>
    <t xml:space="preserve"> 73847/004 </t>
  </si>
  <si>
    <t>ENGENHEIRO CIVIL DE OBRA JUNIOR COM ENCARGOS COMPLEMENTARES</t>
  </si>
  <si>
    <t xml:space="preserve"> 93565 </t>
  </si>
  <si>
    <t>Equipamento</t>
  </si>
  <si>
    <t>ART CREA-CE PESSOA FÍSICA - (1 ART do projetista)</t>
  </si>
  <si>
    <t xml:space="preserve"> 00000041 </t>
  </si>
  <si>
    <t>DIA</t>
  </si>
  <si>
    <t>VEÍCULO LEVE PICK UP GASOLINA (SEM MOTORISTA) - (LOCAÇÃO + COMBUSTÍVEL + MANUTENÇÃO) - (deslocamentos dos levantamentos de campo)</t>
  </si>
  <si>
    <t xml:space="preserve"> 00000040 </t>
  </si>
  <si>
    <t>ENGENHEIRO AMBIENTAL JÚNIOR - (acompanhamento técnico para emissão das licenças)</t>
  </si>
  <si>
    <t xml:space="preserve"> 00000039 </t>
  </si>
  <si>
    <t>SERVIÇOS GRÁFICOS E IMPRESSÃO - (impressão dos relatórios)</t>
  </si>
  <si>
    <t xml:space="preserve"> 00000038 </t>
  </si>
  <si>
    <t xml:space="preserve"> 00000037 </t>
  </si>
  <si>
    <t>EQUIPAMENTOS DE TOPOGRAFIA (elaboração de projeto executivo).</t>
  </si>
  <si>
    <t xml:space="preserve"> 00000034 </t>
  </si>
  <si>
    <t>TÉCNICO DE LABORATÓRIO COM ENCARGOS COMPLEMENTARES</t>
  </si>
  <si>
    <t xml:space="preserve"> 88321 </t>
  </si>
  <si>
    <t>TOPOGRAFO COM ENCARGOS COMPLEMENTARES</t>
  </si>
  <si>
    <t xml:space="preserve"> 90781 </t>
  </si>
  <si>
    <t xml:space="preserve"> 90777 </t>
  </si>
  <si>
    <t>KG</t>
  </si>
  <si>
    <t>PREGO DE ACO POLIDO COM CABECA 18 X 30 (2 3/4 X 10)</t>
  </si>
  <si>
    <t xml:space="preserve"> 00005075 </t>
  </si>
  <si>
    <t>PLACA DE OBRA (PARA CONSTRUCAO CIVIL) EM CHAPA GALVANIZADA *N. 22*, ADESIVADA, DE *2,4 X 1,2* M (SEM POSTES PARA FIXACAO)</t>
  </si>
  <si>
    <t xml:space="preserve"> 00004813 </t>
  </si>
  <si>
    <t>PONTALETE *7,5 X 7,5* CM EM PINUS, MISTA OU EQUIVALENTE DA REGIAO - BRUTA</t>
  </si>
  <si>
    <t xml:space="preserve"> 00004491 </t>
  </si>
  <si>
    <t>SARRAFO NAO APARELHADO *2,5 X 7* CM, EM MACARANDUBA/MASSARANDUBA, ANGELIM, PEROBA-ROSA OU EQUIVALENTE DA REGIAO - BRUTA</t>
  </si>
  <si>
    <t xml:space="preserve"> 00004417 </t>
  </si>
  <si>
    <t>FUES - FUNDAÇÕES E ESTRUTURAS</t>
  </si>
  <si>
    <t>CONCRETO MAGRO PARA LASTRO, TRAÇO 1:4,5:4,5 (EM MASSA SECA DE CIMENTO/ AREIA MÉDIA/ BRITA 1) - PREPARO MECÂNICO COM BETONEIRA 400 L. AF_05/2021</t>
  </si>
  <si>
    <t xml:space="preserve"> 94962 </t>
  </si>
  <si>
    <t>CARPINTEIRO DE FORMAS COM ENCARGOS COMPLEMENTARES</t>
  </si>
  <si>
    <t xml:space="preserve"> 88262 </t>
  </si>
  <si>
    <t>URBA - URBANIZAÇÃO</t>
  </si>
  <si>
    <t/>
  </si>
  <si>
    <t>Transporte com cavalo mecânico com semirreboque com capacidade de 30 t - rodovia em revestimento primário</t>
  </si>
  <si>
    <t xml:space="preserve"> 5914639 </t>
  </si>
  <si>
    <t>TRAN - TRANSPORTES, CARGAS E DESCARGAS</t>
  </si>
  <si>
    <t>Transporte com cavalo mecânico com semirreboque com capacidade de 30 t - rodovia pavimentada</t>
  </si>
  <si>
    <t xml:space="preserve"> 5914640 </t>
  </si>
  <si>
    <t>EPI - FAMILIA ALMOXARIFE - MENSALISTA (ENCARGOS COMPLEMENTARES - COLETADO CAIXA)</t>
  </si>
  <si>
    <t xml:space="preserve"> 00043494 </t>
  </si>
  <si>
    <t>FERRAMENTAS - FAMILIA ALMOXARIFE - MENSALISTA (ENCARGOS COMPLEMENTARES - COLETADO CAIXA)</t>
  </si>
  <si>
    <t xml:space="preserve"> 00043470 </t>
  </si>
  <si>
    <t>TECNICO EM LABORATORIO E CAMPO DE CONSTRUCAO CIVIL (MENSALISTA)</t>
  </si>
  <si>
    <t xml:space="preserve"> 00041089 </t>
  </si>
  <si>
    <t>SEGURO - MENSALISTA (COLETADO CAIXA - ENCARGOS COMPLEMENTARES)</t>
  </si>
  <si>
    <t xml:space="preserve"> 00040864 </t>
  </si>
  <si>
    <t>EXAMES - MENSALISTA (COLETADO CAIXA - ENCARGOS COMPLEMENTARES)</t>
  </si>
  <si>
    <t xml:space="preserve"> 00040863 </t>
  </si>
  <si>
    <t>CURSO DE CAPACITAÇÃO PARA TECNICO EM LABORATORIO E CAMPO DE CONSTRUCAO CIVIL (ENCARGOS COMPLEMENTARES) - MENSALISTA</t>
  </si>
  <si>
    <t xml:space="preserve"> 101368 </t>
  </si>
  <si>
    <t>EPI - FAMILIA ALMOXARIFE - HORISTA (ENCARGOS COMPLEMENTARES - COLETADO CAIXA)</t>
  </si>
  <si>
    <t xml:space="preserve"> 00043482 </t>
  </si>
  <si>
    <t>FERRAMENTAS - FAMILIA ALMOXARIFE - HORISTA (ENCARGOS COMPLEMENTARES - COLETADO CAIXA)</t>
  </si>
  <si>
    <t xml:space="preserve"> 00043458 </t>
  </si>
  <si>
    <t>SEGURO - HORISTA (COLETADO CAIXA - ENCARGOS COMPLEMENTARES)</t>
  </si>
  <si>
    <t xml:space="preserve"> 00037373 </t>
  </si>
  <si>
    <t>EXAMES - HORISTA (COLETADO CAIXA - ENCARGOS COMPLEMENTARES)</t>
  </si>
  <si>
    <t xml:space="preserve"> 00037372 </t>
  </si>
  <si>
    <t>TECNICO EM LABORATORIO E CAMPO DE CONSTRUCAO CIVIL (HORISTA)</t>
  </si>
  <si>
    <t xml:space="preserve"> 00007153 </t>
  </si>
  <si>
    <t>CURSO DE CAPACITAÇÃO PARA TÉCNICO DE LABORATÓRIO (ENCARGOS COMPLEMENTARES) - HORISTA</t>
  </si>
  <si>
    <t xml:space="preserve"> 95383 </t>
  </si>
  <si>
    <t>Cavalo mecânico com semirreboque com capacidade de 30 t - 265 kW</t>
  </si>
  <si>
    <t>E9666</t>
  </si>
  <si>
    <t>Caminhão carroceria com capacidade de 15 t - 188 kW</t>
  </si>
  <si>
    <t>E9592</t>
  </si>
  <si>
    <t>Transporte com caminhão carroceria de 15 t - rodovia pavimentada</t>
  </si>
  <si>
    <t xml:space="preserve"> 5914479 </t>
  </si>
  <si>
    <t>Transporte com caminhão carroceria de 15 t - rodovia em revestimento primário</t>
  </si>
  <si>
    <t xml:space="preserve"> 5914464 </t>
  </si>
  <si>
    <t>Transporte com caminhão carroceria de 15 t - rodovia em leito natural</t>
  </si>
  <si>
    <t xml:space="preserve"> 5914449 </t>
  </si>
  <si>
    <t>Caminhão basculante com capacidade de 10 m³ - 188 kW</t>
  </si>
  <si>
    <t>E9579</t>
  </si>
  <si>
    <t>Transporte com caminhão basculante de 10 m³ - rodovia pavimentada</t>
  </si>
  <si>
    <t xml:space="preserve"> 5914389 </t>
  </si>
  <si>
    <t>Transporte com caminhão basculante de 10 m³ - rodovia em revestimento primário</t>
  </si>
  <si>
    <t xml:space="preserve"> 5914374 </t>
  </si>
  <si>
    <t>Transporte com caminhão basculante de 10 m³ - rodovia em leito natural</t>
  </si>
  <si>
    <t xml:space="preserve"> 5914359 </t>
  </si>
  <si>
    <t>EPI - FAMILIA TOPOGRAFO - HORISTA (ENCARGOS COMPLEMENTARES - COLETADO CAIXA)</t>
  </si>
  <si>
    <t xml:space="preserve"> 00043493 </t>
  </si>
  <si>
    <t>FERRAMENTAS - FAMILIA TOPOGRAFO - HORISTA (ENCARGOS COMPLEMENTARES - COLETADO CAIXA)</t>
  </si>
  <si>
    <t xml:space="preserve"> 00043469 </t>
  </si>
  <si>
    <t>TOPOGRAFO (HORISTA)</t>
  </si>
  <si>
    <t xml:space="preserve"> 00007592 </t>
  </si>
  <si>
    <t>CURSO DE CAPACITAÇÃO PARA TOPÓGRAFO (ENCARGOS COMPLEMENTARES) - HORISTA</t>
  </si>
  <si>
    <t xml:space="preserve"> 95406 </t>
  </si>
  <si>
    <t>EPI - FAMILIA SERVENTE - HORISTA (ENCARGOS COMPLEMENTARES - COLETADO CAIXA)</t>
  </si>
  <si>
    <t xml:space="preserve"> 00043491 </t>
  </si>
  <si>
    <t>FERRAMENTAS - FAMILIA SERVENTE - HORISTA (ENCARGOS COMPLEMENTARES - COLETADO CAIXA)</t>
  </si>
  <si>
    <t xml:space="preserve"> 00043467 </t>
  </si>
  <si>
    <t>TRANSPORTE - HORISTA (COLETADO CAIXA - ENCARGOS COMPLEMENTARES)</t>
  </si>
  <si>
    <t xml:space="preserve"> 00037371 </t>
  </si>
  <si>
    <t>ALIMENTACAO - HORISTA (COLETADO CAIXA - ENCARGOS COMPLEMENTARES)</t>
  </si>
  <si>
    <t xml:space="preserve"> 00037370 </t>
  </si>
  <si>
    <t>SERVENTE DE OBRAS (HORISTA)</t>
  </si>
  <si>
    <t xml:space="preserve"> 00006111 </t>
  </si>
  <si>
    <t>CURSO DE CAPACITAÇÃO PARA SERVENTE (ENCARGOS COMPLEMENTARES) - HORISTA</t>
  </si>
  <si>
    <t xml:space="preserve"> 95378 </t>
  </si>
  <si>
    <t>Série de brocas integrais S12</t>
  </si>
  <si>
    <t>M2145</t>
  </si>
  <si>
    <t>Punho linha T38 para perfuratriz sobre esteiras - D = 38 mm (1 1/2")</t>
  </si>
  <si>
    <t>M2067</t>
  </si>
  <si>
    <t>Nonel iniciador - C = 150,0 m</t>
  </si>
  <si>
    <t>M2146</t>
  </si>
  <si>
    <t>Nonel de ligação - C = 6,0 m</t>
  </si>
  <si>
    <t>M2143</t>
  </si>
  <si>
    <t>Nonel de iniciação para fogacho - C = 6,0 m</t>
  </si>
  <si>
    <t>M2141</t>
  </si>
  <si>
    <t>Nonel de coluna - C = 12,0 m</t>
  </si>
  <si>
    <t>M2138</t>
  </si>
  <si>
    <t>Luva em aço linha T38 para perfuratriz sobre esteiras - D = 38,0 mm (1 1/2")</t>
  </si>
  <si>
    <t>M2066</t>
  </si>
  <si>
    <t>Haste linha T38 para perfuratriz sobre esteiras - D = 38,0 mm (1 1/2") e C = 3,05 m</t>
  </si>
  <si>
    <t>M2065</t>
  </si>
  <si>
    <t>Emulsão explosiva encartuchada</t>
  </si>
  <si>
    <t>M2042</t>
  </si>
  <si>
    <t>Coroa de botões esféricos linha T38 - D = 64 mm (2 1/2")</t>
  </si>
  <si>
    <t>M2062</t>
  </si>
  <si>
    <t>Blaster</t>
  </si>
  <si>
    <t>P9852</t>
  </si>
  <si>
    <t>Auxiliar de blaster</t>
  </si>
  <si>
    <t>P9892</t>
  </si>
  <si>
    <t>Perfuratriz sobre esteiras - 145 kW</t>
  </si>
  <si>
    <t>E9574</t>
  </si>
  <si>
    <t>Martelete perfurador/rompedor a ar comprimido de 25 kg para rocha com capacidade de 2.040 gpm</t>
  </si>
  <si>
    <t>E9527</t>
  </si>
  <si>
    <t>Compressor de ar portátil de 58,52 l/s (124 PCM) - 27 kW</t>
  </si>
  <si>
    <t>E9646</t>
  </si>
  <si>
    <t>Carregadeira de pneus para rocha com capacidade de 2,50 m³ - 105 kW</t>
  </si>
  <si>
    <t>E9117</t>
  </si>
  <si>
    <t>Caminhão basculante para rocha com capacidade de 12 m³ - 188 kW</t>
  </si>
  <si>
    <t>E9672</t>
  </si>
  <si>
    <t>Rocha para britagem com perfuratriz sobre esteira</t>
  </si>
  <si>
    <t xml:space="preserve"> 4816010 </t>
  </si>
  <si>
    <t>Película retrorrefletiva tipo I + SI (sinal impresso com película de sobreposição tipo V) - Caminhão carroceria com capacidade de 15 t - 188 kW</t>
  </si>
  <si>
    <t>M3229</t>
  </si>
  <si>
    <t>Chapa fina em aço galvanizado - Caminhão carroceria com capacidade de 15 t - 188 kW</t>
  </si>
  <si>
    <t>M1367</t>
  </si>
  <si>
    <t>Carga, manobra e descarga de materiais diversos em caminhão carroceria de 15 t - carga e descarga com caminhão guindauto de 20 t.m</t>
  </si>
  <si>
    <t>Pintura eletrostática a pó com tinta poliéster em chapa de aço</t>
  </si>
  <si>
    <t>Película retrorrefletiva tipo I + SI (sinal impresso com película de sobreposição tipo V)</t>
  </si>
  <si>
    <t>Chapa fina em aço galvanizado</t>
  </si>
  <si>
    <t>Serralheiro</t>
  </si>
  <si>
    <t>P9823</t>
  </si>
  <si>
    <t>Ajudante</t>
  </si>
  <si>
    <t>P9801</t>
  </si>
  <si>
    <t>Máquina de bancada universal para corte de chapa - 1,50 kW</t>
  </si>
  <si>
    <t>E9622</t>
  </si>
  <si>
    <t>Máquina de bancada guilhotina - 4,00 kW</t>
  </si>
  <si>
    <t>E9623</t>
  </si>
  <si>
    <t>Grupo gerador - 23 kVA</t>
  </si>
  <si>
    <t>E9753</t>
  </si>
  <si>
    <t>Furadeira de impacto de 12,5 mm - 0,80 kW</t>
  </si>
  <si>
    <t>E9568</t>
  </si>
  <si>
    <t xml:space="preserve"> 5213414 </t>
  </si>
  <si>
    <t>Tinta em pó à base de resina poliéster - Caminhão carroceria com capacidade de 15 t - 188 kW</t>
  </si>
  <si>
    <t>M3153</t>
  </si>
  <si>
    <t>Tinta em pó à base de resina poliéster</t>
  </si>
  <si>
    <t>Pintor</t>
  </si>
  <si>
    <t>P9822</t>
  </si>
  <si>
    <t>Equipamento para pintura eletrostática com cabine dupla de 7,00 kW e estufa de 80.000 kCal</t>
  </si>
  <si>
    <t>E9076</t>
  </si>
  <si>
    <t xml:space="preserve"> 5212552 </t>
  </si>
  <si>
    <t>L</t>
  </si>
  <si>
    <t>GASOLINA COMUM</t>
  </si>
  <si>
    <t xml:space="preserve"> 00004222 </t>
  </si>
  <si>
    <t>PLACA VIBRATÓRIA REVERSÍVEL COM MOTOR 4 TEMPOS A GASOLINA, FORÇA CENTRÍFUGA DE 25 KN (2500 KGF), POTÊNCIA 5,5 CV - MATERIAIS NA OPERAÇÃO. AF_08/2015</t>
  </si>
  <si>
    <t xml:space="preserve"> 91276 </t>
  </si>
  <si>
    <t>COMPACTADOR DE SOLO TIPO PLACA VIBRATORIA REVERSIVEL, A GASOLINA 4 TEMPOS, PESO 125 A 150 KG, FORCA CENTRIF. 2500 A 2800 KGF, LARG. TRABALHO 400 A 450 MM, FREQ. VIBRACAO 4300 A 4500 RPM, VELOC. TRABALHO 15 A 20 M/MIN, POT. 5,5 A 6,0 HP</t>
  </si>
  <si>
    <t xml:space="preserve"> 00001442 </t>
  </si>
  <si>
    <t>PLACA VIBRATÓRIA REVERSÍVEL COM MOTOR 4 TEMPOS A GASOLINA, FORÇA CENTRÍFUGA DE 25 KN (2500 KGF), POTÊNCIA 5,5 CV - MANUTENÇÃO. AF_08/2015</t>
  </si>
  <si>
    <t xml:space="preserve"> 91275 </t>
  </si>
  <si>
    <t>PLACA VIBRATÓRIA REVERSÍVEL COM MOTOR 4 TEMPOS A GASOLINA, FORÇA CENTRÍFUGA DE 25 KN (2500 KGF), POTÊNCIA 5,5 CV - JUROS. AF_08/2015</t>
  </si>
  <si>
    <t xml:space="preserve"> 91274 </t>
  </si>
  <si>
    <t>PLACA VIBRATÓRIA REVERSÍVEL COM MOTOR 4 TEMPOS A GASOLINA, FORÇA CENTRÍFUGA DE 25 KN (2500 KGF), POTÊNCIA 5,5 CV - DEPRECIAÇÃO. AF_08/2015</t>
  </si>
  <si>
    <t xml:space="preserve"> 91273 </t>
  </si>
  <si>
    <t>EPI - FAMILIA OPERADOR ESCAVADEIRA - HORISTA (ENCARGOS COMPLEMENTARES - COLETADO CAIXA)</t>
  </si>
  <si>
    <t xml:space="preserve"> 00043488 </t>
  </si>
  <si>
    <t>FERRAMENTAS - FAMILIA OPERADOR ESCAVADEIRA - HORISTA (ENCARGOS COMPLEMENTARES - COLETADO CAIXA)</t>
  </si>
  <si>
    <t xml:space="preserve"> 00043464 </t>
  </si>
  <si>
    <t>OPERADOR DE BETONEIRA ESTACIONARIA / MISTURADOR (HORISTA)</t>
  </si>
  <si>
    <t xml:space="preserve"> 00037666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</si>
  <si>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</si>
  <si>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</si>
  <si>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</si>
  <si>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</si>
  <si>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NIVELADOR (HORISTA)</t>
  </si>
  <si>
    <t xml:space="preserve"> 00007595 </t>
  </si>
  <si>
    <t>CURSO DE CAPACITAÇÃO PARA NIVELADOR (ENCARGOS COMPLEMENTARES) - HORISTA</t>
  </si>
  <si>
    <t xml:space="preserve"> 95352 </t>
  </si>
  <si>
    <t>MOTORISTA DE CARRO DE PASSEIO (HORISTA)</t>
  </si>
  <si>
    <t xml:space="preserve"> 00004095 </t>
  </si>
  <si>
    <t>CURSO DE CAPACITAÇÃO PARA MOTORISTA DE VEÍCULO LEVE (ENCARGOS COMPLEMENTARES) - HORISTA</t>
  </si>
  <si>
    <t xml:space="preserve"> 95349 </t>
  </si>
  <si>
    <t>MOTORISTA DE VEÍCULO LEVE COM ENCARGOS COMPLEMENTARES</t>
  </si>
  <si>
    <t xml:space="preserve"> 88284 </t>
  </si>
  <si>
    <t>Tábua de pinho de terceira - E = 2,5 cm - Caminhão carroceria com capacidade de 15 t - 188 kW</t>
  </si>
  <si>
    <t>M1429</t>
  </si>
  <si>
    <t>Tábua - E = 2,5 cm e L = 10 cm - Caminhão carroceria com capacidade de 15 t - 188 kW</t>
  </si>
  <si>
    <t>M0290</t>
  </si>
  <si>
    <t>Prego de ferro - Caminhão carroceria com capacidade de 15 t - 188 kW</t>
  </si>
  <si>
    <t>M1205</t>
  </si>
  <si>
    <t>Desmoldante para fôrmas de madeira - Caminhão carroceria com capacidade de 15 t - 188 kW</t>
  </si>
  <si>
    <t>M0560</t>
  </si>
  <si>
    <t>Tábua de pinho de terceira - E = 2,5 cm</t>
  </si>
  <si>
    <t>Tábua - E = 2,5 cm e L = 10 cm</t>
  </si>
  <si>
    <t>Prego de ferro</t>
  </si>
  <si>
    <t>l</t>
  </si>
  <si>
    <t>Desmoldante para fôrmas de madeira</t>
  </si>
  <si>
    <t>Carpinteiro</t>
  </si>
  <si>
    <t>P9808</t>
  </si>
  <si>
    <t>Serra circular com bancada - D = 30 cm - 4 kW</t>
  </si>
  <si>
    <t>E9535</t>
  </si>
  <si>
    <t>Grupo gerador - 14 kVA</t>
  </si>
  <si>
    <t>E9066</t>
  </si>
  <si>
    <t xml:space="preserve"> 3103302 </t>
  </si>
  <si>
    <t xml:space="preserve"> 4805750 </t>
  </si>
  <si>
    <t>Argamassa asfáltica - Caminhão carroceria com capacidade de 15 t - 188 kW</t>
  </si>
  <si>
    <t>M2158</t>
  </si>
  <si>
    <t>Argamassa asfáltica</t>
  </si>
  <si>
    <t xml:space="preserve"> 2003842 </t>
  </si>
  <si>
    <t>EPI - FAMILIA ENGENHEIRO CIVIL - MENSALISTA (ENCARGOS COMPLEMENTARES - COLETADO CAIXA)</t>
  </si>
  <si>
    <t xml:space="preserve"> 00043498 </t>
  </si>
  <si>
    <t>FERRAMENTAS - FAMILIA ENGENHEIRO CIVIL - MENSALISTA (ENCARGOS COMPLEMENTARES - COLETADO CAIXA)</t>
  </si>
  <si>
    <t xml:space="preserve"> 00043474 </t>
  </si>
  <si>
    <t>ENGENHEIRO CIVIL DE OBRA JUNIOR (MENSALISTA)</t>
  </si>
  <si>
    <t xml:space="preserve"> 00040811 </t>
  </si>
  <si>
    <t>CURSO DE CAPACITAÇÃO PARA ENGENHEIRO CIVIL DE OBRA JÚNIOR (ENCARGOS COMPLEMENTARES) - MENSALISTA</t>
  </si>
  <si>
    <t xml:space="preserve"> 95415 </t>
  </si>
  <si>
    <t>EPI - FAMILIA ENGENHEIRO CIVIL - HORISTA (ENCARGOS COMPLEMENTARES - COLETADO CAIXA)</t>
  </si>
  <si>
    <t xml:space="preserve"> 00043486 </t>
  </si>
  <si>
    <t>FERRAMENTAS - FAMILIA ENGENHEIRO CIVIL - HORISTA (ENCARGOS COMPLEMENTARES - COLETADO CAIXA)</t>
  </si>
  <si>
    <t xml:space="preserve"> 00043462 </t>
  </si>
  <si>
    <t>ENGENHEIRO CIVIL DE OBRA JUNIOR (HORISTA)</t>
  </si>
  <si>
    <t xml:space="preserve"> 00002706 </t>
  </si>
  <si>
    <t>CURSO DE CAPACITAÇÃO PARA ENGENHEIRO CIVIL DE OBRA JÚNIOR (ENCARGOS COMPLEMENTARES) - HORISTA</t>
  </si>
  <si>
    <t xml:space="preserve"> 95402 </t>
  </si>
  <si>
    <t>EPI - FAMILIA ENCANADOR - HORISTA (ENCARGOS COMPLEMENTARES - COLETADO CAIXA)</t>
  </si>
  <si>
    <t xml:space="preserve"> 00043485 </t>
  </si>
  <si>
    <t>FERRAMENTAS - FAMILIA ENCANADOR - HORISTA (ENCARGOS COMPLEMENTARES - COLETADO CAIXA)</t>
  </si>
  <si>
    <t xml:space="preserve"> 00043461 </t>
  </si>
  <si>
    <t>ENCANADOR OU BOMBEIRO HIDRAULICO (HORISTA)</t>
  </si>
  <si>
    <t xml:space="preserve"> 00002696 </t>
  </si>
  <si>
    <t>CURSO DE CAPACITAÇÃO PARA ENCANADOR OU BOMBEIRO HIDRÁULICO (ENCARGOS COMPLEMENTARES) - HORISTA</t>
  </si>
  <si>
    <t xml:space="preserve"> 95335 </t>
  </si>
  <si>
    <t>DESENHISTA PROJETISTA (HORISTA)</t>
  </si>
  <si>
    <t xml:space="preserve"> 00002358 </t>
  </si>
  <si>
    <t>CURSO DE CAPACITAÇÃO PARA DESENHISTA PROJETISTA (ENCARGOS COMPLEMENTARES) - HORISTA</t>
  </si>
  <si>
    <t xml:space="preserve"> 95400 </t>
  </si>
  <si>
    <t>Cimento Portland CP II - 32 - saco - Caminhão carroceria com capacidade de 15 t - 188 kW</t>
  </si>
  <si>
    <t>M0424</t>
  </si>
  <si>
    <t>Brita 2 - Caminhão basculante com capacidade de 10 m³ - 188 kW</t>
  </si>
  <si>
    <t>M0192</t>
  </si>
  <si>
    <t>Brita 1 - Caminhão basculante com capacidade de 10 m³ - 188 kW</t>
  </si>
  <si>
    <t>M0191</t>
  </si>
  <si>
    <t>Areia média lavada - Caminhão basculante com capacidade de 10 m³ - 188 kW</t>
  </si>
  <si>
    <t>M0082</t>
  </si>
  <si>
    <t>Aditivo plastificante e retardador de pega para concreto e argamassa - Caminhão carroceria com capacidade de 15 t - 188 kW</t>
  </si>
  <si>
    <t>M0030</t>
  </si>
  <si>
    <t>Carga, manobra e descarga de agregados ou solos em caminhão basculante de 10 m³ - carga com carregadeira de 3,40 m³ (exclusa) e descarga livre</t>
  </si>
  <si>
    <t>Cimento Portland CP II - 32 - saco</t>
  </si>
  <si>
    <t>Brita 2</t>
  </si>
  <si>
    <t>Brita 1</t>
  </si>
  <si>
    <t>Areia média lavada</t>
  </si>
  <si>
    <t>Aditivo plastificante e retardador de pega para concreto e argamassa</t>
  </si>
  <si>
    <t>Pedreiro</t>
  </si>
  <si>
    <t>P9821</t>
  </si>
  <si>
    <t>Transportador manual gerica com capacidade de 180 l</t>
  </si>
  <si>
    <t>E9064</t>
  </si>
  <si>
    <t>Transportador manual carrinho de mão com capacidade de 80 l</t>
  </si>
  <si>
    <t>E9071</t>
  </si>
  <si>
    <t>Betoneira com motor a gasolina com capacidade de 600 l - 10 kW</t>
  </si>
  <si>
    <t>E9519</t>
  </si>
  <si>
    <t>Balança plataforma digital à bateria, com mesa de 75 x 75 cm e capacidade de 500 kg</t>
  </si>
  <si>
    <t>E9010</t>
  </si>
  <si>
    <t xml:space="preserve"> 1107892 </t>
  </si>
  <si>
    <t xml:space="preserve"> 5914655 </t>
  </si>
  <si>
    <t>Caminhão carroceria com guindauto com capacidade de 20 t.m - 136 kW</t>
  </si>
  <si>
    <t>E9686</t>
  </si>
  <si>
    <t xml:space="preserve"> 5914333 </t>
  </si>
  <si>
    <t xml:space="preserve"> 5915411 </t>
  </si>
  <si>
    <t xml:space="preserve"> 5914647 </t>
  </si>
  <si>
    <t>CARPINTEIRO DE FORMAS (HORISTA)</t>
  </si>
  <si>
    <t xml:space="preserve"> 00001213 </t>
  </si>
  <si>
    <t>CURSO DE CAPACITAÇÃO PARA CARPINTEIRO DE FÔRMAS (ENCARGOS COMPLEMENTARES) - HORISTA</t>
  </si>
  <si>
    <t xml:space="preserve"> 95330 </t>
  </si>
  <si>
    <t>CALCETEIRO / RASTELEIRO (HORISTA)</t>
  </si>
  <si>
    <t xml:space="preserve"> 00004759 </t>
  </si>
  <si>
    <t>CURSO DE CAPACITAÇÃO PARA CALCETEIRO (ENCARGOS COMPLEMENTARES) - HORISTA</t>
  </si>
  <si>
    <t xml:space="preserve"> 95328 </t>
  </si>
  <si>
    <t>AUXILIAR DE TOPOGRAFO (HORISTA)</t>
  </si>
  <si>
    <t xml:space="preserve"> 00000244 </t>
  </si>
  <si>
    <t>CURSO DE CAPACITAÇÃO PARA AUXILIAR DE TOPÓGRAFO (ENCARGOS COMPLEMENTARES) - HORISTA</t>
  </si>
  <si>
    <t xml:space="preserve"> 95322 </t>
  </si>
  <si>
    <t>AUXILIAR DE LABORATORISTA DE SOLOS E DE CONCRETO (MENSALISTA)</t>
  </si>
  <si>
    <t xml:space="preserve"> 00041090 </t>
  </si>
  <si>
    <t>CURSO DE CAPACITAÇÃO PARA AUXILIAR DE LABORATORISTA (ENCARGOS COMPLEMENTARES) - MENSALISTA</t>
  </si>
  <si>
    <t xml:space="preserve"> 101297 </t>
  </si>
  <si>
    <t>CORTADORA DE PISO COM MOTOR 4 TEMPOS A GASOLINA, POTÊNCIA DE 13 HP, COM DISCO DE CORTE DIAMANTADO SEGMENTADO PARA CONCRETO, DIÂMETRO DE 350 MM, FURO DE 1" (14 X 1") - MATERIAIS NA OPERAÇÃO. AF_08/2015</t>
  </si>
  <si>
    <t xml:space="preserve"> 91282 </t>
  </si>
  <si>
    <t>DISCO DE CORTE DIAMANTADO SEGMENTADO PARA CONCRETO, DIAMETRO DE 350 MM, FURO DE 1 " (14 X 1 ")</t>
  </si>
  <si>
    <t xml:space="preserve"> 00013887 </t>
  </si>
  <si>
    <t>CORTADEIRA DE PISO DE CONCRETO E ASFALTO, PARA DISCO PADRAO DE DIAMETRO 350 MM (14") OU 450 MM (18") , MOTOR A GASOLINA, POTENCIA 13 HP, SEM DISCO</t>
  </si>
  <si>
    <t xml:space="preserve"> 00011280 </t>
  </si>
  <si>
    <t>CORTADORA DE PISO COM MOTOR 4 TEMPOS A GASOLINA, POTÊNCIA DE 13 HP, COM DISCO DE CORTE DIAMANTADO SEGMENTADO PARA CONCRETO, DIÂMETRO DE 350 MM, FURO DE 1" (14 X 1") - MANUTENÇÃO. AF_08/2015</t>
  </si>
  <si>
    <t xml:space="preserve"> 91281 </t>
  </si>
  <si>
    <t>CORTADORA DE PISO COM MOTOR 4 TEMPOS A GASOLINA, POTÊNCIA DE 13 HP, COM DISCO DE CORTE DIAMANTADO SEGMENTADO PARA CONCRETO, DIÂMETRO DE 350 MM, FURO DE 1" (14 X 1") - JUROS. AF_08/2015</t>
  </si>
  <si>
    <t xml:space="preserve"> 91280 </t>
  </si>
  <si>
    <t>CORTADORA DE PISO COM MOTOR 4 TEMPOS A GASOLINA, POTÊNCIA DE 13 HP, COM DISCO DE CORTE DIAMANTADO SEGMENTADO PARA CONCRETO, DIÂMETRO DE 350 MM, FURO DE 1" (14 X 1") - DEPRECIAÇÃO. AF_08/2015</t>
  </si>
  <si>
    <t xml:space="preserve"> 91279 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</si>
  <si>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</si>
  <si>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</si>
  <si>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</si>
  <si>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</si>
  <si>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BETONEIRA CAPACIDADE NOMINAL DE 400 L, CAPACIDADE DE MISTURA 280 L, MOTOR ELÉTRICO TRIFÁSICO POTÊNCIA DE 2 CV, SEM CARREGADOR - CHI DIURNO. AF_05/2023</t>
  </si>
  <si>
    <t xml:space="preserve"> 88831 </t>
  </si>
  <si>
    <t>BETONEIRA CAPACIDADE NOMINAL DE 400 L, CAPACIDADE DE MISTURA 280 L, MOTOR ELÉTRICO TRIFÁSICO POTÊNCIA DE 2 CV, SEM CARREGADOR - CHP DIURNO. AF_05/2023</t>
  </si>
  <si>
    <t xml:space="preserve"> 88830 </t>
  </si>
  <si>
    <t>EPI - FAMILIA CARPINTEIRO DE FORMAS - HORISTA (ENCARGOS COMPLEMENTARES - COLETADO CAIXA)</t>
  </si>
  <si>
    <t xml:space="preserve"> 00043483 </t>
  </si>
  <si>
    <t>FERRAMENTAS - FAMILIA CARPINTEIRO DE FORMAS - HORISTA (ENCARGOS COMPLEMENTARES - COLETADO CAIXA)</t>
  </si>
  <si>
    <t xml:space="preserve"> 00043459 </t>
  </si>
  <si>
    <t>CAMINHONETE CABINE SIMPLES COM MOTOR 1.6 FLEX, CÂMBIO MANUAL, POTÊNCIA 101/104 CV, 2 PORTAS - MATERIAIS NA OPERAÇÃO. AF_11/2015</t>
  </si>
  <si>
    <t xml:space="preserve"> 92144 </t>
  </si>
  <si>
    <t>PICAPE CABINE SIMPLES COM MOTOR 1.6 FLEX, CAMBIO MANUAL, POTENCIA 101/104 CV, 2 PORTAS</t>
  </si>
  <si>
    <t xml:space="preserve"> 00013617 </t>
  </si>
  <si>
    <t>CAMINHONETE CABINE SIMPLES COM MOTOR 1.6 FLEX, CÂMBIO MANUAL, POTÊNCIA 101/104 CV, 2 PORTAS - MANUTENÇÃO. AF_11/2015</t>
  </si>
  <si>
    <t xml:space="preserve"> 92143 </t>
  </si>
  <si>
    <t>CAMINHONETE CABINE SIMPLES COM MOTOR 1.6 FLEX, CÂMBIO MANUAL, POTÊNCIA 101/104 CV, 2 PORTAS - JUROS. AF_11/2015</t>
  </si>
  <si>
    <t xml:space="preserve"> 92141 </t>
  </si>
  <si>
    <t>CAMINHONETE CABINE SIMPLES COM MOTOR 1.6 FLEX, CÂMBIO MANUAL, POTÊNCIA 101/104 CV, 2 PORTAS - IMPOSTOS E SEGUROS. AF_11/2015</t>
  </si>
  <si>
    <t xml:space="preserve"> 92142 </t>
  </si>
  <si>
    <t>CAMINHONETE CABINE SIMPLES COM MOTOR 1.6 FLEX, CÂMBIO MANUAL, POTÊNCIA 101/104 CV, 2 PORTAS - DEPRECIAÇÃO. AF_11/2015</t>
  </si>
  <si>
    <t xml:space="preserve"> 92140 </t>
  </si>
  <si>
    <t>EPI - FAMILIA PEDREIRO - HORISTA (ENCARGOS COMPLEMENTARES - COLETADO CAIXA)</t>
  </si>
  <si>
    <t xml:space="preserve"> 00043489 </t>
  </si>
  <si>
    <t>FERRAMENTAS - FAMILIA PEDREIRO - HORISTA (ENCARGOS COMPLEMENTARES - COLETADO CAIXA)</t>
  </si>
  <si>
    <t xml:space="preserve"> 00043465 </t>
  </si>
  <si>
    <t>Revestimento do bojo interno do britador cônico HP200 ou similar</t>
  </si>
  <si>
    <t>M2113</t>
  </si>
  <si>
    <t>Manta do britador cônico HP200 ou similar</t>
  </si>
  <si>
    <t>M2112</t>
  </si>
  <si>
    <t>Mandíbula móvel para britador - abertura de alimentação com L = 930 mm</t>
  </si>
  <si>
    <t>M2110</t>
  </si>
  <si>
    <t>Mandíbula fixa para britador - abertura de alimentação com L = 930 mm</t>
  </si>
  <si>
    <t>M2111</t>
  </si>
  <si>
    <t>Cunha lateral superior para britador</t>
  </si>
  <si>
    <t>M2114</t>
  </si>
  <si>
    <t>Cunha lateral inferior para britador</t>
  </si>
  <si>
    <t>M2115</t>
  </si>
  <si>
    <t>Grupo gerador - 569 kVA</t>
  </si>
  <si>
    <t>E9765</t>
  </si>
  <si>
    <t>Conjunto de britagem com capacidade de 80 m³/h - 313 kW</t>
  </si>
  <si>
    <t>E9611</t>
  </si>
  <si>
    <t xml:space="preserve"> 4816012 </t>
  </si>
  <si>
    <t>KWH</t>
  </si>
  <si>
    <t>Franquia</t>
  </si>
  <si>
    <t>ENERGIA ELETRICA ATE 2000 KWH INDUSTRIAL, SEM DEMANDA</t>
  </si>
  <si>
    <t xml:space="preserve"> 00002705 </t>
  </si>
  <si>
    <t>BETONEIRA CAPACIDADE NOMINAL DE 400 L, CAPACIDADE DE MISTURA 280 L, MOTOR ELÉTRICO TRIFÁSICO POTÊNCIA DE 2 CV, SEM CARREGADOR - MATERIAIS NA OPERAÇÃO. AF_05/2023</t>
  </si>
  <si>
    <t xml:space="preserve"> 88829 </t>
  </si>
  <si>
    <t>BETONEIRA CAPACIDADE NOMINAL 400 L, CAPACIDADE DE MISTURA  280 L, MOTOR ELETRICO TRIFASICO 220/380 V POTENCIA 2 CV, SEM CARREGADOR</t>
  </si>
  <si>
    <t xml:space="preserve"> 00010535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</si>
  <si>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</si>
  <si>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</si>
  <si>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</si>
  <si>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</si>
  <si>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</si>
  <si>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</si>
  <si>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LOCACAO DE CONTAINER 2,30 X 6,00 M, ALT. 2,50 M, PARA SANITARIO, COM 4 BACIAS, 8 CHUVEIROS,1 LAVATORIO E 1 MICTORIO (NAO INCLUI MOBILIZACAO/DESMOBILIZACAO)</t>
  </si>
  <si>
    <t xml:space="preserve"> 00010778 </t>
  </si>
  <si>
    <t>MICTORIO INDIVIDUAL, SIFONADO, DE LOUCA BRANCA, SEM COMPLEMENTOS</t>
  </si>
  <si>
    <t xml:space="preserve"> 00010432 </t>
  </si>
  <si>
    <t>LAVATORIO DE LOUCA BRANCA, SUSPENSO (SEM COLUNA), DIMENSOES *40 X 30* CM</t>
  </si>
  <si>
    <t xml:space="preserve"> 00010425 </t>
  </si>
  <si>
    <t>BACIA SANITARIA (VASO) CONVENCIONAL, DE LOUCA BRANCA, SIFAO APARENTE, SAIDA VERTICAL (SEM ASSENTO)</t>
  </si>
  <si>
    <t xml:space="preserve"> 00010420 </t>
  </si>
  <si>
    <t>DUCHA / CHUVEIRO PLASTICO SIMPLES, 5 '', BRANCO, PARA ACOPLAR EM HASTE 1/2 ", AGUA FRIA</t>
  </si>
  <si>
    <t xml:space="preserve"> 00007608 </t>
  </si>
  <si>
    <t>Composições Auxiliares</t>
  </si>
  <si>
    <t>Composições Principais</t>
  </si>
  <si>
    <t>Composições Analíticas com Preço Unitário</t>
  </si>
  <si>
    <t>CUSTO PARA ELABORAR 1 KM DE PROJETO=</t>
  </si>
  <si>
    <t>CUSTO PARA ELABORAR 1 M2 DE PROJETO=</t>
  </si>
  <si>
    <t>CUSTO PARA 100 UNID=</t>
  </si>
  <si>
    <t>CUSTO 1 UNID=</t>
  </si>
  <si>
    <t>VALOR BDI</t>
  </si>
  <si>
    <t>CUSTO UNITARIO TOTAL COM BDI</t>
  </si>
  <si>
    <t>CUSTO PARA ACOMPANHAR 1 SEMANA DE VIA PAVIMENTADA=</t>
  </si>
  <si>
    <t>CUSTO PARA ACOMPANHAR 1 M2 DE VIA PAVIMENTADA=</t>
  </si>
  <si>
    <t>Total Por Etapa</t>
  </si>
  <si>
    <t>Cronograma Físico e Financeiro</t>
  </si>
  <si>
    <t>DESEMBOLSO MENSAL (R$)</t>
  </si>
  <si>
    <t>DESEMBOLSO MENSAL (%))</t>
  </si>
  <si>
    <t>DESEMBOLSO ACUMULADO (R$)</t>
  </si>
  <si>
    <t>DESEMBOLSO ACUMULADO (%)</t>
  </si>
  <si>
    <t>ELABORAÇÃO DE PROJETOS EXECUTIVOS</t>
  </si>
  <si>
    <t xml:space="preserve">PLANILHA RESUMO </t>
  </si>
  <si>
    <t>AREA TOTAL (M2)</t>
  </si>
  <si>
    <t>PREÇO POR M2 C/BDI</t>
  </si>
  <si>
    <t>VALORES (R$)</t>
  </si>
  <si>
    <t>TOTAL</t>
  </si>
  <si>
    <t>DECLARAÇÕES</t>
  </si>
  <si>
    <t>BDI desconsiderando a parcela 
(I4) contribuição previdenciária</t>
  </si>
  <si>
    <t>Limites do valor do BDI para obras do tipo acima selecionado.
Acórdão TCU 2622/2013</t>
  </si>
  <si>
    <t>Valor para simples conferência do enquadramento do BDI nos limites estabelecidos pelo Acórdão TCU 2622/2013</t>
  </si>
  <si>
    <t>BDI Adotado</t>
  </si>
  <si>
    <r>
      <t xml:space="preserve">(I4) - </t>
    </r>
    <r>
      <rPr>
        <sz val="9"/>
        <rFont val="Arial"/>
        <family val="2"/>
      </rPr>
      <t>Contrib. Previdenciária</t>
    </r>
  </si>
  <si>
    <r>
      <t xml:space="preserve">(L) - </t>
    </r>
    <r>
      <rPr>
        <sz val="9"/>
        <rFont val="Arial"/>
        <family val="2"/>
      </rPr>
      <t>Lucro</t>
    </r>
  </si>
  <si>
    <r>
      <t xml:space="preserve">(DF) - </t>
    </r>
    <r>
      <rPr>
        <sz val="9"/>
        <rFont val="Arial"/>
        <family val="2"/>
      </rPr>
      <t>Despesas Financeiras</t>
    </r>
  </si>
  <si>
    <r>
      <t xml:space="preserve">(R) - </t>
    </r>
    <r>
      <rPr>
        <sz val="9"/>
        <rFont val="Arial"/>
        <family val="2"/>
      </rPr>
      <t>Risco</t>
    </r>
  </si>
  <si>
    <r>
      <t xml:space="preserve">(S) + (G) - </t>
    </r>
    <r>
      <rPr>
        <sz val="9"/>
        <rFont val="Arial"/>
        <family val="2"/>
      </rPr>
      <t>Seguro e Garantia</t>
    </r>
  </si>
  <si>
    <r>
      <t xml:space="preserve">(AC) - </t>
    </r>
    <r>
      <rPr>
        <sz val="9"/>
        <rFont val="Arial"/>
        <family val="2"/>
      </rPr>
      <t>Administração Central</t>
    </r>
  </si>
  <si>
    <t>Máx.</t>
  </si>
  <si>
    <t>Med.</t>
  </si>
  <si>
    <t>Mín</t>
  </si>
  <si>
    <t>Limites das parcelas do BDI para obras do tipo acima selecionado.
Acórdão TCU 2622/2013</t>
  </si>
  <si>
    <t>Valor percentual adotado</t>
  </si>
  <si>
    <t>Parcelas do BDI</t>
  </si>
  <si>
    <t>Sobre a base de cálculo, definir a respectiva alíquota do ISS (entre 2% e 5%):</t>
  </si>
  <si>
    <t>Conforme legislação tributária municipal, definir estimativa de percentual da base de cálculo para o ISS:</t>
  </si>
  <si>
    <t>Contribuição Previdenciária</t>
  </si>
  <si>
    <t>Tipo de Obra</t>
  </si>
  <si>
    <r>
      <t>(I</t>
    </r>
    <r>
      <rPr>
        <b/>
        <sz val="6"/>
        <rFont val="Arial"/>
        <family val="2"/>
      </rPr>
      <t>1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PIS</t>
    </r>
  </si>
  <si>
    <r>
      <t>(I</t>
    </r>
    <r>
      <rPr>
        <b/>
        <sz val="5"/>
        <rFont val="Arial"/>
        <family val="2"/>
      </rPr>
      <t>2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COFINS</t>
    </r>
  </si>
  <si>
    <r>
      <t>(I</t>
    </r>
    <r>
      <rPr>
        <b/>
        <sz val="5"/>
        <rFont val="Arial"/>
        <family val="2"/>
      </rPr>
      <t>3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ISS</t>
    </r>
  </si>
  <si>
    <r>
      <t>(I</t>
    </r>
    <r>
      <rPr>
        <b/>
        <sz val="5"/>
        <rFont val="Arial"/>
        <family val="2"/>
      </rPr>
      <t>4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Contrib. Previdenciária</t>
    </r>
  </si>
  <si>
    <r>
      <t>BDI desconsiderando a parcela 
(I</t>
    </r>
    <r>
      <rPr>
        <sz val="6"/>
        <rFont val="Arial"/>
        <family val="2"/>
      </rPr>
      <t>4</t>
    </r>
    <r>
      <rPr>
        <sz val="8"/>
        <rFont val="Arial"/>
        <family val="2"/>
      </rPr>
      <t>) contribuição previdenciária</t>
    </r>
  </si>
  <si>
    <r>
      <t>(I</t>
    </r>
    <r>
      <rPr>
        <sz val="9"/>
        <rFont val="Arial"/>
        <family val="2"/>
      </rPr>
      <t>1) - PIS</t>
    </r>
  </si>
  <si>
    <t xml:space="preserve">(I2) - COFINS  </t>
  </si>
  <si>
    <t xml:space="preserve">(I3) - ISS  </t>
  </si>
  <si>
    <t>VALOR TOTAL &gt;&gt;&gt;&gt;&gt;&gt;&gt;&gt;&gt;&gt;&gt;&gt;&gt;&gt;&gt;&gt;&gt;&gt;&gt;&gt;&gt;&gt;&gt;&gt;&gt;&gt;&gt;</t>
  </si>
  <si>
    <r>
      <rPr>
        <b/>
        <sz val="8"/>
        <color rgb="FFFFFFFF"/>
        <rFont val="Calibri"/>
        <family val="1"/>
      </rPr>
      <t>ENCARGOS   SOCIAIS   SOBRE   A   MÃO   DE   OBRA</t>
    </r>
  </si>
  <si>
    <r>
      <rPr>
        <b/>
        <sz val="8"/>
        <rFont val="Calibri"/>
        <family val="1"/>
      </rPr>
      <t>CÓDIGO</t>
    </r>
  </si>
  <si>
    <r>
      <rPr>
        <b/>
        <sz val="8"/>
        <rFont val="Calibri"/>
        <family val="1"/>
      </rPr>
      <t>DESCRIÇÃO</t>
    </r>
  </si>
  <si>
    <r>
      <rPr>
        <b/>
        <sz val="8"/>
        <color rgb="FFFFFFFF"/>
        <rFont val="Calibri"/>
        <family val="1"/>
      </rPr>
      <t>COM DESONERAÇÃO</t>
    </r>
  </si>
  <si>
    <r>
      <rPr>
        <b/>
        <sz val="8"/>
        <color rgb="FFFFFFFF"/>
        <rFont val="Calibri"/>
        <family val="1"/>
      </rPr>
      <t>SEM DESONERAÇÃO</t>
    </r>
  </si>
  <si>
    <r>
      <rPr>
        <b/>
        <sz val="8"/>
        <rFont val="Calibri"/>
        <family val="1"/>
      </rPr>
      <t>HORISTA
%</t>
    </r>
  </si>
  <si>
    <r>
      <rPr>
        <b/>
        <sz val="8"/>
        <rFont val="Calibri"/>
        <family val="1"/>
      </rPr>
      <t>MENSALISTA
%</t>
    </r>
  </si>
  <si>
    <r>
      <rPr>
        <b/>
        <sz val="8"/>
        <color rgb="FFFFFFFF"/>
        <rFont val="Calibri"/>
        <family val="1"/>
      </rPr>
      <t>GRUPO A</t>
    </r>
  </si>
  <si>
    <r>
      <rPr>
        <sz val="8"/>
        <rFont val="Calibri"/>
        <family val="1"/>
      </rPr>
      <t>A1</t>
    </r>
  </si>
  <si>
    <r>
      <rPr>
        <sz val="8"/>
        <rFont val="Calibri"/>
        <family val="1"/>
      </rPr>
      <t>INSS</t>
    </r>
  </si>
  <si>
    <r>
      <rPr>
        <sz val="8"/>
        <rFont val="Calibri"/>
        <family val="1"/>
      </rPr>
      <t>A2</t>
    </r>
  </si>
  <si>
    <r>
      <rPr>
        <sz val="8"/>
        <rFont val="Calibri"/>
        <family val="1"/>
      </rPr>
      <t>SESI</t>
    </r>
  </si>
  <si>
    <r>
      <rPr>
        <sz val="8"/>
        <rFont val="Calibri"/>
        <family val="1"/>
      </rPr>
      <t>A3</t>
    </r>
  </si>
  <si>
    <r>
      <rPr>
        <sz val="8"/>
        <rFont val="Calibri"/>
        <family val="1"/>
      </rPr>
      <t>SENAI</t>
    </r>
  </si>
  <si>
    <r>
      <rPr>
        <sz val="8"/>
        <rFont val="Calibri"/>
        <family val="1"/>
      </rPr>
      <t>A4</t>
    </r>
  </si>
  <si>
    <r>
      <rPr>
        <sz val="8"/>
        <rFont val="Calibri"/>
        <family val="1"/>
      </rPr>
      <t>INCRA</t>
    </r>
  </si>
  <si>
    <r>
      <rPr>
        <sz val="8"/>
        <rFont val="Calibri"/>
        <family val="1"/>
      </rPr>
      <t>A5</t>
    </r>
  </si>
  <si>
    <r>
      <rPr>
        <sz val="8"/>
        <rFont val="Calibri"/>
        <family val="1"/>
      </rPr>
      <t>SEBRAE</t>
    </r>
  </si>
  <si>
    <r>
      <rPr>
        <sz val="8"/>
        <rFont val="Calibri"/>
        <family val="1"/>
      </rPr>
      <t>A6</t>
    </r>
  </si>
  <si>
    <r>
      <rPr>
        <sz val="8"/>
        <rFont val="Calibri"/>
        <family val="1"/>
      </rPr>
      <t>Salário Educação</t>
    </r>
  </si>
  <si>
    <r>
      <rPr>
        <sz val="8"/>
        <rFont val="Calibri"/>
        <family val="1"/>
      </rPr>
      <t>A7</t>
    </r>
  </si>
  <si>
    <r>
      <rPr>
        <sz val="8"/>
        <rFont val="Calibri"/>
        <family val="1"/>
      </rPr>
      <t>Seguro Contra Acidentes de Trabalho</t>
    </r>
  </si>
  <si>
    <r>
      <rPr>
        <sz val="8"/>
        <rFont val="Calibri"/>
        <family val="1"/>
      </rPr>
      <t>A8</t>
    </r>
  </si>
  <si>
    <r>
      <rPr>
        <sz val="8"/>
        <rFont val="Calibri"/>
        <family val="1"/>
      </rPr>
      <t>FGTS</t>
    </r>
  </si>
  <si>
    <r>
      <rPr>
        <sz val="8"/>
        <rFont val="Calibri"/>
        <family val="1"/>
      </rPr>
      <t>A9</t>
    </r>
  </si>
  <si>
    <r>
      <rPr>
        <sz val="8"/>
        <rFont val="Calibri"/>
        <family val="1"/>
      </rPr>
      <t>SECONCI</t>
    </r>
  </si>
  <si>
    <r>
      <rPr>
        <b/>
        <sz val="8"/>
        <rFont val="Calibri"/>
        <family val="1"/>
      </rPr>
      <t>A</t>
    </r>
  </si>
  <si>
    <r>
      <rPr>
        <b/>
        <sz val="8"/>
        <rFont val="Calibri"/>
        <family val="1"/>
      </rPr>
      <t>Total</t>
    </r>
  </si>
  <si>
    <r>
      <rPr>
        <b/>
        <sz val="8"/>
        <color rgb="FFFFFFFF"/>
        <rFont val="Calibri"/>
        <family val="1"/>
      </rPr>
      <t>GRUPO B</t>
    </r>
  </si>
  <si>
    <r>
      <rPr>
        <sz val="8"/>
        <rFont val="Calibri"/>
        <family val="1"/>
      </rPr>
      <t>B1</t>
    </r>
  </si>
  <si>
    <r>
      <rPr>
        <sz val="8"/>
        <rFont val="Calibri"/>
        <family val="1"/>
      </rPr>
      <t>Repouso Semanal Remunerado</t>
    </r>
  </si>
  <si>
    <r>
      <rPr>
        <sz val="8"/>
        <rFont val="Calibri"/>
        <family val="1"/>
      </rPr>
      <t>Não incide</t>
    </r>
  </si>
  <si>
    <r>
      <rPr>
        <sz val="8"/>
        <rFont val="Calibri"/>
        <family val="1"/>
      </rPr>
      <t>B2</t>
    </r>
  </si>
  <si>
    <r>
      <rPr>
        <sz val="8"/>
        <rFont val="Calibri"/>
        <family val="1"/>
      </rPr>
      <t>Feriados</t>
    </r>
  </si>
  <si>
    <r>
      <rPr>
        <sz val="8"/>
        <rFont val="Calibri"/>
        <family val="1"/>
      </rPr>
      <t>B3</t>
    </r>
  </si>
  <si>
    <r>
      <rPr>
        <sz val="8"/>
        <rFont val="Calibri"/>
        <family val="1"/>
      </rPr>
      <t>Auxílio - Enfermidade</t>
    </r>
  </si>
  <si>
    <r>
      <rPr>
        <sz val="8"/>
        <rFont val="Calibri"/>
        <family val="1"/>
      </rPr>
      <t>B4</t>
    </r>
  </si>
  <si>
    <r>
      <rPr>
        <sz val="8"/>
        <rFont val="Calibri"/>
        <family val="1"/>
      </rPr>
      <t>13º Salário</t>
    </r>
  </si>
  <si>
    <r>
      <rPr>
        <sz val="8"/>
        <rFont val="Calibri"/>
        <family val="1"/>
      </rPr>
      <t>B5</t>
    </r>
  </si>
  <si>
    <r>
      <rPr>
        <sz val="8"/>
        <rFont val="Calibri"/>
        <family val="1"/>
      </rPr>
      <t>Licença Paternidade</t>
    </r>
  </si>
  <si>
    <r>
      <rPr>
        <sz val="8"/>
        <rFont val="Calibri"/>
        <family val="1"/>
      </rPr>
      <t>B6</t>
    </r>
  </si>
  <si>
    <r>
      <rPr>
        <sz val="8"/>
        <rFont val="Calibri"/>
        <family val="1"/>
      </rPr>
      <t>Faltas Justificadas</t>
    </r>
  </si>
  <si>
    <r>
      <rPr>
        <sz val="8"/>
        <rFont val="Calibri"/>
        <family val="1"/>
      </rPr>
      <t>B7</t>
    </r>
  </si>
  <si>
    <r>
      <rPr>
        <sz val="8"/>
        <rFont val="Calibri"/>
        <family val="1"/>
      </rPr>
      <t>Dias de Chuvas</t>
    </r>
  </si>
  <si>
    <r>
      <rPr>
        <sz val="8"/>
        <rFont val="Calibri"/>
        <family val="1"/>
      </rPr>
      <t>B8</t>
    </r>
  </si>
  <si>
    <r>
      <rPr>
        <sz val="8"/>
        <rFont val="Calibri"/>
        <family val="1"/>
      </rPr>
      <t>Auxílio Acidente de Trabalho</t>
    </r>
  </si>
  <si>
    <r>
      <rPr>
        <sz val="8"/>
        <rFont val="Calibri"/>
        <family val="1"/>
      </rPr>
      <t>B9</t>
    </r>
  </si>
  <si>
    <r>
      <rPr>
        <sz val="8"/>
        <rFont val="Calibri"/>
        <family val="1"/>
      </rPr>
      <t>Férias Gozadas</t>
    </r>
  </si>
  <si>
    <r>
      <rPr>
        <sz val="8"/>
        <rFont val="Calibri"/>
        <family val="1"/>
      </rPr>
      <t>B10</t>
    </r>
  </si>
  <si>
    <r>
      <rPr>
        <sz val="8"/>
        <rFont val="Calibri"/>
        <family val="1"/>
      </rPr>
      <t>Salário Maternidade</t>
    </r>
  </si>
  <si>
    <r>
      <rPr>
        <b/>
        <sz val="8"/>
        <rFont val="Calibri"/>
        <family val="1"/>
      </rPr>
      <t>B</t>
    </r>
  </si>
  <si>
    <r>
      <rPr>
        <b/>
        <sz val="8"/>
        <color rgb="FFFFFFFF"/>
        <rFont val="Calibri"/>
        <family val="1"/>
      </rPr>
      <t>GRUPO C</t>
    </r>
  </si>
  <si>
    <r>
      <rPr>
        <sz val="8"/>
        <rFont val="Calibri"/>
        <family val="1"/>
      </rPr>
      <t>C1</t>
    </r>
  </si>
  <si>
    <r>
      <rPr>
        <sz val="8"/>
        <rFont val="Calibri"/>
        <family val="1"/>
      </rPr>
      <t>Aviso Prévio Indenizado</t>
    </r>
  </si>
  <si>
    <r>
      <rPr>
        <sz val="8"/>
        <rFont val="Calibri"/>
        <family val="1"/>
      </rPr>
      <t>C2</t>
    </r>
  </si>
  <si>
    <r>
      <rPr>
        <sz val="8"/>
        <rFont val="Calibri"/>
        <family val="1"/>
      </rPr>
      <t>Aviso Prévio Trabalhado</t>
    </r>
  </si>
  <si>
    <r>
      <rPr>
        <sz val="8"/>
        <rFont val="Calibri"/>
        <family val="1"/>
      </rPr>
      <t>C3</t>
    </r>
  </si>
  <si>
    <r>
      <rPr>
        <sz val="8"/>
        <rFont val="Calibri"/>
        <family val="1"/>
      </rPr>
      <t>Férias Indenizadas</t>
    </r>
  </si>
  <si>
    <r>
      <rPr>
        <sz val="8"/>
        <rFont val="Calibri"/>
        <family val="1"/>
      </rPr>
      <t>C4</t>
    </r>
  </si>
  <si>
    <r>
      <rPr>
        <sz val="8"/>
        <rFont val="Calibri"/>
        <family val="1"/>
      </rPr>
      <t>Depósito Rescisão Sem Justa Causa</t>
    </r>
  </si>
  <si>
    <r>
      <rPr>
        <sz val="8"/>
        <rFont val="Calibri"/>
        <family val="1"/>
      </rPr>
      <t>C5</t>
    </r>
  </si>
  <si>
    <r>
      <rPr>
        <sz val="8"/>
        <rFont val="Calibri"/>
        <family val="1"/>
      </rPr>
      <t>Indenização Adicional</t>
    </r>
  </si>
  <si>
    <r>
      <rPr>
        <b/>
        <sz val="8"/>
        <rFont val="Calibri"/>
        <family val="1"/>
      </rPr>
      <t>C</t>
    </r>
  </si>
  <si>
    <r>
      <rPr>
        <b/>
        <sz val="8"/>
        <color rgb="FFFFFFFF"/>
        <rFont val="Calibri"/>
        <family val="1"/>
      </rPr>
      <t>GRUPO D</t>
    </r>
  </si>
  <si>
    <r>
      <rPr>
        <sz val="8"/>
        <rFont val="Calibri"/>
        <family val="1"/>
      </rPr>
      <t>D1</t>
    </r>
  </si>
  <si>
    <r>
      <rPr>
        <sz val="8"/>
        <rFont val="Calibri"/>
        <family val="1"/>
      </rPr>
      <t>Reincidência de Grupo A sobre Grupo B</t>
    </r>
  </si>
  <si>
    <r>
      <rPr>
        <sz val="8"/>
        <rFont val="Calibri"/>
        <family val="1"/>
      </rPr>
      <t>D2</t>
    </r>
  </si>
  <si>
    <r>
      <rPr>
        <sz val="8"/>
        <rFont val="Calibri"/>
        <family val="1"/>
      </rPr>
      <t>Reincidência de Grupo A sobre Aviso Prévio
Trabalhado e Reincidência do FGTS sobre Aviso
Prévio Indenizado</t>
    </r>
  </si>
  <si>
    <r>
      <rPr>
        <b/>
        <sz val="8"/>
        <rFont val="Calibri"/>
        <family val="1"/>
      </rPr>
      <t>D</t>
    </r>
  </si>
  <si>
    <r>
      <rPr>
        <b/>
        <sz val="8"/>
        <color rgb="FFFFFFFF"/>
        <rFont val="Calibri"/>
        <family val="1"/>
      </rPr>
      <t>TOTAL(A+B+C+D)</t>
    </r>
  </si>
  <si>
    <t>Planilha de Detalhamento do BDI - SERVIÇOS</t>
  </si>
  <si>
    <t>PRAZO DE VALIDADE DA PROPOSTA: 90 (NOVENTA ) DIAS.</t>
  </si>
  <si>
    <t>PRAZO DE EXECUÇÃO DO SERVIÇO:  9 (NOVE) MESES</t>
  </si>
  <si>
    <t>FORMA DE PAGAMENTO: CONFORME MEDIÇÃO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</si>
  <si>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</si>
  <si>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</si>
  <si>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</si>
  <si>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</si>
  <si>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</si>
  <si>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</si>
  <si>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</si>
  <si>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</si>
  <si>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</si>
  <si>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Escavação, carga e transporte de material de 1ª categoria - DMT de 50 a 200 m - caminho de serviço em revestimento primário - com carregadeira e caminhão basculante de 14 m³</t>
  </si>
  <si>
    <t>Regularização do subleito</t>
  </si>
  <si>
    <t>Carga, manobra e descarga de agregados ou solos em caminhão basculante de 14 m³ - carga com carregadeira de 3,40 m³ e descarga livre</t>
  </si>
  <si>
    <t>Transporte com caminhão basculante de 14 m³ - rodovia em revestimento primário</t>
  </si>
  <si>
    <t>Transporte com caminhão basculante de 14 m³ - rodovia pavimentada</t>
  </si>
  <si>
    <t>Espalhamento de material em bota-fora</t>
  </si>
  <si>
    <t>Base ou sub-base de macadame seco com brita produzida</t>
  </si>
  <si>
    <t>EXECUÇÃO DE PAVIMENTO EM PISO INTERTRAVADO, COM BLOCO RETANGULAR COR NATURAL DE 20 X 10 CM, ESPESSURA 8 CM. AF_10/2022</t>
  </si>
  <si>
    <t>Transporte com caminhão carroceria com capacidade de 11 t e com guindauto de 45 t.m - rodovia em revestimento primário</t>
  </si>
  <si>
    <t>Transporte com caminhão carroceria com capacidade de 11 t e com guindauto de 45 t.m - rodovia pavimentada</t>
  </si>
  <si>
    <t>Meio-fio de concreto - MFC 05 - areia e brita comerciais - fôrma de madeira</t>
  </si>
  <si>
    <t>Placa de regulamentação em aço D = 0,60 m - película retrorrefletiva tipo I + SI - fornecimento e implantação</t>
  </si>
  <si>
    <t>Suporte metálico galvanizado para placa de advertência ou regulamentação - lado ou diâmetro de 0,60 m - fornecimento e implantação</t>
  </si>
  <si>
    <t>5914449
0,000
R$ 1,09</t>
  </si>
  <si>
    <t>5914479
0,000
R$ 0,71</t>
  </si>
  <si>
    <t xml:space="preserve">SERVIÇOS </t>
  </si>
  <si>
    <t>SERVIÇOS DE PAVIMENTAÇÃO EM BLOCO DE CONCRETO INTERTRAVADO (BLOQUETE) NO ESTADO D0 SERGIPE</t>
  </si>
  <si>
    <t>CURVA ABC</t>
  </si>
  <si>
    <t>O VALOR TOTAL IMPORTA EM R$ 19.508.720,00 (DEZENOVE MILHOÕES, QUINHENTOS E OITO MIL, SETECENTOS E VINTE REAIS)</t>
  </si>
  <si>
    <r>
      <rPr>
        <b/>
        <sz val="8"/>
        <color rgb="FFFFFFFF"/>
        <rFont val="Calibri"/>
        <family val="1"/>
      </rPr>
      <t xml:space="preserve">SERGIPE                                                                                                              </t>
    </r>
    <r>
      <rPr>
        <vertAlign val="superscript"/>
        <sz val="8"/>
        <color rgb="FFFFFFFF"/>
        <rFont val="Calibri"/>
        <family val="1"/>
      </rPr>
      <t xml:space="preserve">VIGÊNCIA A PARTIR DE   </t>
    </r>
    <r>
      <rPr>
        <sz val="8"/>
        <color rgb="FFFFFFFF"/>
        <rFont val="Calibri"/>
        <family val="1"/>
      </rPr>
      <t>12/2023</t>
    </r>
  </si>
  <si>
    <t>Planilha de Detalhamento do BDI - INSUMOS</t>
  </si>
  <si>
    <t>]</t>
  </si>
  <si>
    <t>Não Desonerado: 
Horista: 112,54%
Mensalista: 70,11%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</si>
</sst>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00"/>
    <numFmt numFmtId="165" formatCode="#,##0.0000000"/>
    <numFmt numFmtId="166" formatCode="_-* #,##0.0000_-;\-* #,##0.0000_-;_-* &quot;-&quot;??_-;_-@_-"/>
    <numFmt numFmtId="167" formatCode="#,##0.00_ ;\-#,##0.00\ "/>
    <numFmt numFmtId="168" formatCode="0.0000"/>
    <numFmt numFmtId="169" formatCode="_-* #,##0.0000_-;\-* #,##0.0000_-;_-* &quot;-&quot;????_-;_-@_-"/>
  </numFmts>
  <fonts count="4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1"/>
    </font>
    <font>
      <b/>
      <sz val="8"/>
      <name val="Arial"/>
      <family val="1"/>
    </font>
    <font>
      <sz val="8"/>
      <color rgb="FF000000"/>
      <name val="Arial"/>
      <family val="1"/>
    </font>
    <font>
      <sz val="9"/>
      <name val="Arial"/>
      <family val="2"/>
    </font>
    <font>
      <sz val="9"/>
      <color indexed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9"/>
      <color indexed="1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6"/>
      <name val="Arial"/>
      <family val="2"/>
    </font>
    <font>
      <b/>
      <sz val="5"/>
      <name val="Arial"/>
      <family val="2"/>
    </font>
    <font>
      <sz val="6"/>
      <name val="Arial"/>
      <family val="2"/>
    </font>
    <font>
      <sz val="10"/>
      <color rgb="FF000000"/>
      <name val="Times New Roman"/>
      <family val="1"/>
    </font>
    <font>
      <b/>
      <sz val="8"/>
      <name val="Arial"/>
      <family val="2"/>
    </font>
    <font>
      <b/>
      <sz val="8"/>
      <color rgb="FF000000"/>
      <name val="Arial"/>
      <family val="1"/>
    </font>
    <font>
      <sz val="8"/>
      <color rgb="FF000000"/>
      <name val="Times New Roman"/>
      <family val="1"/>
    </font>
    <font>
      <b/>
      <sz val="8"/>
      <color rgb="FFFFFFFF"/>
      <name val="Calibri"/>
      <family val="1"/>
    </font>
    <font>
      <vertAlign val="superscript"/>
      <sz val="8"/>
      <color rgb="FFFFFFFF"/>
      <name val="Calibri"/>
      <family val="1"/>
    </font>
    <font>
      <sz val="8"/>
      <color rgb="FFFFFFFF"/>
      <name val="Calibri"/>
      <family val="1"/>
    </font>
    <font>
      <b/>
      <sz val="8"/>
      <name val="Calibri"/>
      <family val="2"/>
    </font>
    <font>
      <b/>
      <sz val="8"/>
      <name val="Calibri"/>
      <family val="1"/>
    </font>
    <font>
      <sz val="8"/>
      <name val="Calibri"/>
      <family val="2"/>
    </font>
    <font>
      <sz val="8"/>
      <name val="Calibri"/>
      <family val="1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color rgb="FFFFFFFF"/>
      <name val="Calibri"/>
      <family val="2"/>
    </font>
    <font>
      <b/>
      <sz val="11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538DD3"/>
      </patternFill>
    </fill>
    <fill>
      <patternFill patternType="solid">
        <fgColor rgb="FFB8CCE3"/>
      </patternFill>
    </fill>
    <fill>
      <patternFill patternType="solid">
        <fgColor rgb="FF80808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DAE9F8"/>
        <bgColor indexed="64"/>
      </patternFill>
    </fill>
    <fill>
      <patternFill patternType="solid">
        <fgColor rgb="FFD8ECF6"/>
        <bgColor indexed="64"/>
      </patternFill>
    </fill>
    <fill>
      <patternFill patternType="solid">
        <fgColor rgb="FFDFF0D8"/>
        <bgColor indexed="64"/>
      </patternFill>
    </fill>
  </fills>
  <borders count="8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 style="thin">
        <color rgb="FF7A9FCD"/>
      </top>
      <bottom style="thin">
        <color rgb="FF7A9FCD"/>
      </bottom>
      <diagonal/>
    </border>
    <border>
      <left/>
      <right/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 style="thin">
        <color rgb="FF7A9FCD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/>
      <right/>
      <top/>
      <bottom style="thin">
        <color rgb="FF7A9FCD"/>
      </bottom>
      <diagonal/>
    </border>
    <border>
      <left/>
      <right/>
      <top/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33" fillId="0" borderId="0"/>
  </cellStyleXfs>
  <cellXfs count="338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8" fillId="14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right" vertical="center" wrapText="1"/>
    </xf>
    <xf numFmtId="0" fontId="5" fillId="7" borderId="4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10" fillId="16" borderId="0" xfId="0" applyFont="1" applyFill="1" applyAlignment="1">
      <alignment horizontal="right" vertical="center" wrapText="1"/>
    </xf>
    <xf numFmtId="0" fontId="11" fillId="18" borderId="0" xfId="0" applyFont="1" applyFill="1" applyAlignment="1">
      <alignment horizontal="left" vertical="center" wrapText="1"/>
    </xf>
    <xf numFmtId="4" fontId="10" fillId="16" borderId="0" xfId="0" applyNumberFormat="1" applyFont="1" applyFill="1" applyAlignment="1">
      <alignment vertical="center" wrapText="1"/>
    </xf>
    <xf numFmtId="0" fontId="9" fillId="15" borderId="0" xfId="0" applyFont="1" applyFill="1" applyAlignment="1">
      <alignment horizontal="center" vertical="center" wrapText="1"/>
    </xf>
    <xf numFmtId="43" fontId="0" fillId="0" borderId="0" xfId="1" applyFont="1" applyAlignment="1">
      <alignment vertical="center"/>
    </xf>
    <xf numFmtId="10" fontId="10" fillId="16" borderId="0" xfId="2" applyNumberFormat="1" applyFont="1" applyFill="1" applyAlignment="1">
      <alignment horizontal="right" vertical="center" wrapText="1"/>
    </xf>
    <xf numFmtId="10" fontId="9" fillId="15" borderId="0" xfId="2" applyNumberFormat="1" applyFont="1" applyFill="1" applyAlignment="1">
      <alignment horizontal="center" vertical="center" wrapText="1"/>
    </xf>
    <xf numFmtId="10" fontId="0" fillId="0" borderId="0" xfId="2" applyNumberFormat="1" applyFont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10" fontId="8" fillId="14" borderId="0" xfId="0" applyNumberFormat="1" applyFont="1" applyFill="1" applyAlignment="1">
      <alignment horizontal="center" vertical="center" wrapText="1"/>
    </xf>
    <xf numFmtId="10" fontId="7" fillId="14" borderId="0" xfId="0" applyNumberFormat="1" applyFont="1" applyFill="1" applyAlignment="1">
      <alignment horizontal="center" vertical="center" wrapText="1"/>
    </xf>
    <xf numFmtId="0" fontId="1" fillId="6" borderId="3" xfId="0" applyFont="1" applyFill="1" applyBorder="1" applyAlignment="1">
      <alignment horizontal="right" vertical="center" wrapText="1"/>
    </xf>
    <xf numFmtId="0" fontId="7" fillId="15" borderId="0" xfId="0" applyFont="1" applyFill="1" applyAlignment="1">
      <alignment horizontal="center" vertical="center" wrapText="1"/>
    </xf>
    <xf numFmtId="4" fontId="7" fillId="17" borderId="0" xfId="0" applyNumberFormat="1" applyFont="1" applyFill="1" applyAlignment="1">
      <alignment vertical="center" wrapText="1"/>
    </xf>
    <xf numFmtId="43" fontId="9" fillId="15" borderId="0" xfId="1" applyFont="1" applyFill="1" applyAlignment="1">
      <alignment horizontal="center" vertical="center" wrapText="1"/>
    </xf>
    <xf numFmtId="0" fontId="15" fillId="0" borderId="0" xfId="0" applyFont="1"/>
    <xf numFmtId="0" fontId="15" fillId="22" borderId="0" xfId="0" applyFont="1" applyFill="1" applyAlignment="1">
      <alignment horizontal="center" vertical="top" wrapText="1"/>
    </xf>
    <xf numFmtId="0" fontId="16" fillId="22" borderId="0" xfId="0" applyFont="1" applyFill="1" applyAlignment="1">
      <alignment horizontal="left" vertical="top" wrapText="1"/>
    </xf>
    <xf numFmtId="0" fontId="17" fillId="21" borderId="8" xfId="0" applyFont="1" applyFill="1" applyBorder="1" applyAlignment="1">
      <alignment horizontal="left" vertical="top" wrapText="1"/>
    </xf>
    <xf numFmtId="4" fontId="15" fillId="22" borderId="0" xfId="0" applyNumberFormat="1" applyFont="1" applyFill="1" applyAlignment="1">
      <alignment horizontal="right" vertical="top" wrapText="1"/>
    </xf>
    <xf numFmtId="0" fontId="15" fillId="22" borderId="0" xfId="0" applyFont="1" applyFill="1" applyAlignment="1">
      <alignment horizontal="right" vertical="top" wrapText="1"/>
    </xf>
    <xf numFmtId="4" fontId="15" fillId="13" borderId="9" xfId="0" applyNumberFormat="1" applyFont="1" applyFill="1" applyBorder="1" applyAlignment="1">
      <alignment horizontal="right" vertical="top" wrapText="1"/>
    </xf>
    <xf numFmtId="165" fontId="15" fillId="13" borderId="9" xfId="0" applyNumberFormat="1" applyFont="1" applyFill="1" applyBorder="1" applyAlignment="1">
      <alignment horizontal="right" vertical="top" wrapText="1"/>
    </xf>
    <xf numFmtId="0" fontId="15" fillId="13" borderId="9" xfId="0" applyFont="1" applyFill="1" applyBorder="1" applyAlignment="1">
      <alignment horizontal="center" vertical="top" wrapText="1"/>
    </xf>
    <xf numFmtId="0" fontId="15" fillId="13" borderId="9" xfId="0" applyFont="1" applyFill="1" applyBorder="1" applyAlignment="1">
      <alignment horizontal="left" vertical="top" wrapText="1"/>
    </xf>
    <xf numFmtId="0" fontId="15" fillId="13" borderId="9" xfId="0" applyFont="1" applyFill="1" applyBorder="1" applyAlignment="1">
      <alignment horizontal="right" vertical="top" wrapText="1"/>
    </xf>
    <xf numFmtId="4" fontId="15" fillId="12" borderId="9" xfId="0" applyNumberFormat="1" applyFont="1" applyFill="1" applyBorder="1" applyAlignment="1">
      <alignment horizontal="right" vertical="top" wrapText="1"/>
    </xf>
    <xf numFmtId="165" fontId="15" fillId="12" borderId="9" xfId="0" applyNumberFormat="1" applyFont="1" applyFill="1" applyBorder="1" applyAlignment="1">
      <alignment horizontal="right" vertical="top" wrapText="1"/>
    </xf>
    <xf numFmtId="0" fontId="15" fillId="12" borderId="9" xfId="0" applyFont="1" applyFill="1" applyBorder="1" applyAlignment="1">
      <alignment horizontal="center" vertical="top" wrapText="1"/>
    </xf>
    <xf numFmtId="0" fontId="15" fillId="12" borderId="9" xfId="0" applyFont="1" applyFill="1" applyBorder="1" applyAlignment="1">
      <alignment horizontal="left" vertical="top" wrapText="1"/>
    </xf>
    <xf numFmtId="0" fontId="15" fillId="12" borderId="9" xfId="0" applyFont="1" applyFill="1" applyBorder="1" applyAlignment="1">
      <alignment horizontal="right" vertical="top" wrapText="1"/>
    </xf>
    <xf numFmtId="4" fontId="17" fillId="21" borderId="9" xfId="0" applyNumberFormat="1" applyFont="1" applyFill="1" applyBorder="1" applyAlignment="1">
      <alignment horizontal="right" vertical="top" wrapText="1"/>
    </xf>
    <xf numFmtId="165" fontId="17" fillId="21" borderId="9" xfId="0" applyNumberFormat="1" applyFont="1" applyFill="1" applyBorder="1" applyAlignment="1">
      <alignment horizontal="right" vertical="top" wrapText="1"/>
    </xf>
    <xf numFmtId="0" fontId="17" fillId="21" borderId="9" xfId="0" applyFont="1" applyFill="1" applyBorder="1" applyAlignment="1">
      <alignment horizontal="center" vertical="top" wrapText="1"/>
    </xf>
    <xf numFmtId="0" fontId="17" fillId="21" borderId="9" xfId="0" applyFont="1" applyFill="1" applyBorder="1" applyAlignment="1">
      <alignment horizontal="left" vertical="top" wrapText="1"/>
    </xf>
    <xf numFmtId="0" fontId="17" fillId="21" borderId="9" xfId="0" applyFont="1" applyFill="1" applyBorder="1" applyAlignment="1">
      <alignment horizontal="right" vertical="top" wrapText="1"/>
    </xf>
    <xf numFmtId="0" fontId="16" fillId="22" borderId="9" xfId="0" applyFont="1" applyFill="1" applyBorder="1" applyAlignment="1">
      <alignment horizontal="right" vertical="top" wrapText="1"/>
    </xf>
    <xf numFmtId="0" fontId="16" fillId="22" borderId="9" xfId="0" applyFont="1" applyFill="1" applyBorder="1" applyAlignment="1">
      <alignment horizontal="center" vertical="top" wrapText="1"/>
    </xf>
    <xf numFmtId="0" fontId="16" fillId="22" borderId="9" xfId="0" applyFont="1" applyFill="1" applyBorder="1" applyAlignment="1">
      <alignment horizontal="left" vertical="top" wrapText="1"/>
    </xf>
    <xf numFmtId="164" fontId="16" fillId="22" borderId="0" xfId="0" applyNumberFormat="1" applyFont="1" applyFill="1" applyAlignment="1">
      <alignment horizontal="right" vertical="top" wrapText="1"/>
    </xf>
    <xf numFmtId="164" fontId="15" fillId="12" borderId="9" xfId="0" applyNumberFormat="1" applyFont="1" applyFill="1" applyBorder="1" applyAlignment="1">
      <alignment horizontal="right" vertical="top" wrapText="1"/>
    </xf>
    <xf numFmtId="164" fontId="15" fillId="13" borderId="9" xfId="0" applyNumberFormat="1" applyFont="1" applyFill="1" applyBorder="1" applyAlignment="1">
      <alignment horizontal="right" vertical="top" wrapText="1"/>
    </xf>
    <xf numFmtId="4" fontId="15" fillId="0" borderId="0" xfId="0" applyNumberFormat="1" applyFont="1"/>
    <xf numFmtId="43" fontId="15" fillId="0" borderId="0" xfId="1" applyFont="1"/>
    <xf numFmtId="43" fontId="15" fillId="0" borderId="0" xfId="0" applyNumberFormat="1" applyFont="1"/>
    <xf numFmtId="164" fontId="15" fillId="0" borderId="0" xfId="0" applyNumberFormat="1" applyFont="1"/>
    <xf numFmtId="0" fontId="5" fillId="7" borderId="23" xfId="0" applyFont="1" applyFill="1" applyBorder="1" applyAlignment="1">
      <alignment vertical="center" wrapText="1"/>
    </xf>
    <xf numFmtId="166" fontId="0" fillId="0" borderId="0" xfId="1" applyNumberFormat="1" applyFont="1" applyAlignment="1">
      <alignment vertical="center"/>
    </xf>
    <xf numFmtId="4" fontId="10" fillId="23" borderId="0" xfId="0" applyNumberFormat="1" applyFont="1" applyFill="1" applyAlignment="1">
      <alignment vertical="center" wrapText="1"/>
    </xf>
    <xf numFmtId="0" fontId="18" fillId="0" borderId="0" xfId="3" applyFont="1" applyAlignment="1">
      <alignment vertical="center" wrapText="1"/>
    </xf>
    <xf numFmtId="0" fontId="19" fillId="0" borderId="0" xfId="3" applyFont="1" applyAlignment="1">
      <alignment vertical="center" wrapText="1"/>
    </xf>
    <xf numFmtId="43" fontId="19" fillId="0" borderId="0" xfId="4" applyFont="1" applyFill="1" applyBorder="1" applyAlignment="1" applyProtection="1">
      <alignment horizontal="center" vertical="center" wrapText="1"/>
    </xf>
    <xf numFmtId="0" fontId="18" fillId="0" borderId="31" xfId="3" applyFont="1" applyBorder="1" applyAlignment="1">
      <alignment vertical="center" wrapText="1"/>
    </xf>
    <xf numFmtId="0" fontId="18" fillId="0" borderId="32" xfId="3" applyFont="1" applyBorder="1" applyAlignment="1">
      <alignment vertical="center" wrapText="1"/>
    </xf>
    <xf numFmtId="0" fontId="18" fillId="0" borderId="33" xfId="3" applyFont="1" applyBorder="1" applyAlignment="1">
      <alignment vertical="center" wrapText="1"/>
    </xf>
    <xf numFmtId="0" fontId="20" fillId="0" borderId="0" xfId="3" applyFont="1" applyAlignment="1">
      <alignment vertical="center" wrapText="1"/>
    </xf>
    <xf numFmtId="0" fontId="22" fillId="0" borderId="0" xfId="3" applyFont="1" applyAlignment="1">
      <alignment vertical="center" wrapText="1"/>
    </xf>
    <xf numFmtId="0" fontId="18" fillId="0" borderId="22" xfId="3" applyFont="1" applyBorder="1" applyAlignment="1">
      <alignment horizontal="left" vertical="center" wrapText="1"/>
    </xf>
    <xf numFmtId="0" fontId="18" fillId="0" borderId="21" xfId="3" applyFont="1" applyBorder="1" applyAlignment="1">
      <alignment horizontal="left" vertical="center" wrapText="1"/>
    </xf>
    <xf numFmtId="0" fontId="18" fillId="26" borderId="21" xfId="3" applyFont="1" applyFill="1" applyBorder="1" applyAlignment="1">
      <alignment horizontal="left" vertical="center" wrapText="1"/>
    </xf>
    <xf numFmtId="0" fontId="18" fillId="26" borderId="43" xfId="3" applyFont="1" applyFill="1" applyBorder="1" applyAlignment="1">
      <alignment horizontal="left" vertical="center" wrapText="1"/>
    </xf>
    <xf numFmtId="0" fontId="18" fillId="0" borderId="44" xfId="3" applyFont="1" applyBorder="1" applyAlignment="1">
      <alignment horizontal="left" vertical="center" wrapText="1"/>
    </xf>
    <xf numFmtId="0" fontId="18" fillId="0" borderId="34" xfId="3" applyFont="1" applyBorder="1" applyAlignment="1">
      <alignment horizontal="left" vertical="center" wrapText="1"/>
    </xf>
    <xf numFmtId="0" fontId="18" fillId="26" borderId="34" xfId="3" applyFont="1" applyFill="1" applyBorder="1" applyAlignment="1">
      <alignment horizontal="left" vertical="center" wrapText="1"/>
    </xf>
    <xf numFmtId="0" fontId="18" fillId="26" borderId="45" xfId="3" applyFont="1" applyFill="1" applyBorder="1" applyAlignment="1">
      <alignment horizontal="left" vertical="center" wrapText="1"/>
    </xf>
    <xf numFmtId="0" fontId="25" fillId="26" borderId="45" xfId="0" applyFont="1" applyFill="1" applyBorder="1" applyAlignment="1">
      <alignment horizontal="left"/>
    </xf>
    <xf numFmtId="0" fontId="25" fillId="26" borderId="34" xfId="0" applyFont="1" applyFill="1" applyBorder="1" applyAlignment="1">
      <alignment horizontal="left"/>
    </xf>
    <xf numFmtId="0" fontId="25" fillId="0" borderId="34" xfId="0" applyFont="1" applyBorder="1" applyAlignment="1">
      <alignment horizontal="left"/>
    </xf>
    <xf numFmtId="0" fontId="25" fillId="0" borderId="44" xfId="0" applyFont="1" applyBorder="1" applyAlignment="1">
      <alignment horizontal="left"/>
    </xf>
    <xf numFmtId="0" fontId="25" fillId="26" borderId="43" xfId="0" applyFont="1" applyFill="1" applyBorder="1" applyAlignment="1">
      <alignment horizontal="left"/>
    </xf>
    <xf numFmtId="0" fontId="25" fillId="26" borderId="21" xfId="0" applyFont="1" applyFill="1" applyBorder="1" applyAlignment="1">
      <alignment horizontal="left"/>
    </xf>
    <xf numFmtId="0" fontId="25" fillId="0" borderId="21" xfId="0" applyFont="1" applyBorder="1" applyAlignment="1">
      <alignment horizontal="left"/>
    </xf>
    <xf numFmtId="0" fontId="25" fillId="0" borderId="22" xfId="0" applyFont="1" applyBorder="1" applyAlignment="1">
      <alignment horizontal="left"/>
    </xf>
    <xf numFmtId="0" fontId="27" fillId="0" borderId="0" xfId="0" applyFont="1"/>
    <xf numFmtId="0" fontId="25" fillId="0" borderId="33" xfId="0" applyFont="1" applyBorder="1"/>
    <xf numFmtId="0" fontId="25" fillId="0" borderId="32" xfId="0" applyFont="1" applyBorder="1"/>
    <xf numFmtId="0" fontId="25" fillId="0" borderId="31" xfId="0" applyFont="1" applyBorder="1"/>
    <xf numFmtId="0" fontId="28" fillId="0" borderId="0" xfId="0" applyFont="1" applyAlignment="1">
      <alignment vertical="center" wrapText="1"/>
    </xf>
    <xf numFmtId="43" fontId="26" fillId="0" borderId="0" xfId="1" applyFont="1" applyFill="1" applyBorder="1" applyAlignment="1" applyProtection="1">
      <alignment horizontal="center" vertical="center" wrapText="1"/>
    </xf>
    <xf numFmtId="0" fontId="7" fillId="14" borderId="0" xfId="0" applyFont="1" applyFill="1" applyAlignment="1">
      <alignment horizontal="left" vertical="center" wrapText="1"/>
    </xf>
    <xf numFmtId="0" fontId="16" fillId="22" borderId="11" xfId="0" applyFont="1" applyFill="1" applyBorder="1" applyAlignment="1">
      <alignment horizontal="left" vertical="top" wrapText="1"/>
    </xf>
    <xf numFmtId="0" fontId="16" fillId="22" borderId="11" xfId="0" applyFont="1" applyFill="1" applyBorder="1" applyAlignment="1">
      <alignment horizontal="right" vertical="top" wrapText="1"/>
    </xf>
    <xf numFmtId="4" fontId="35" fillId="20" borderId="11" xfId="0" applyNumberFormat="1" applyFont="1" applyFill="1" applyBorder="1" applyAlignment="1">
      <alignment horizontal="right" vertical="top" wrapText="1"/>
    </xf>
    <xf numFmtId="43" fontId="35" fillId="20" borderId="11" xfId="1" applyFont="1" applyFill="1" applyBorder="1" applyAlignment="1">
      <alignment horizontal="right" vertical="top" wrapText="1"/>
    </xf>
    <xf numFmtId="9" fontId="35" fillId="20" borderId="11" xfId="0" applyNumberFormat="1" applyFont="1" applyFill="1" applyBorder="1" applyAlignment="1">
      <alignment horizontal="right" vertical="top" wrapText="1"/>
    </xf>
    <xf numFmtId="10" fontId="35" fillId="20" borderId="11" xfId="0" applyNumberFormat="1" applyFont="1" applyFill="1" applyBorder="1" applyAlignment="1">
      <alignment horizontal="right" vertical="top" wrapText="1"/>
    </xf>
    <xf numFmtId="43" fontId="16" fillId="22" borderId="11" xfId="0" applyNumberFormat="1" applyFont="1" applyFill="1" applyBorder="1" applyAlignment="1">
      <alignment horizontal="right" vertical="top" wrapText="1"/>
    </xf>
    <xf numFmtId="10" fontId="16" fillId="22" borderId="11" xfId="2" applyNumberFormat="1" applyFont="1" applyFill="1" applyBorder="1" applyAlignment="1">
      <alignment horizontal="right" vertical="top" wrapText="1"/>
    </xf>
    <xf numFmtId="10" fontId="16" fillId="22" borderId="11" xfId="0" applyNumberFormat="1" applyFont="1" applyFill="1" applyBorder="1" applyAlignment="1">
      <alignment horizontal="right" vertical="top" wrapText="1"/>
    </xf>
    <xf numFmtId="0" fontId="36" fillId="0" borderId="0" xfId="5" applyFont="1" applyAlignment="1">
      <alignment horizontal="left" vertical="top"/>
    </xf>
    <xf numFmtId="0" fontId="36" fillId="0" borderId="71" xfId="5" applyFont="1" applyBorder="1" applyAlignment="1">
      <alignment horizontal="center" vertical="top" wrapText="1"/>
    </xf>
    <xf numFmtId="0" fontId="42" fillId="0" borderId="71" xfId="5" applyFont="1" applyBorder="1" applyAlignment="1">
      <alignment horizontal="center" vertical="top" wrapText="1"/>
    </xf>
    <xf numFmtId="0" fontId="42" fillId="0" borderId="71" xfId="5" applyFont="1" applyBorder="1" applyAlignment="1">
      <alignment horizontal="left" vertical="top" wrapText="1"/>
    </xf>
    <xf numFmtId="10" fontId="44" fillId="0" borderId="71" xfId="5" applyNumberFormat="1" applyFont="1" applyBorder="1" applyAlignment="1">
      <alignment horizontal="center" vertical="top" shrinkToFit="1"/>
    </xf>
    <xf numFmtId="0" fontId="42" fillId="28" borderId="71" xfId="5" applyFont="1" applyFill="1" applyBorder="1" applyAlignment="1">
      <alignment horizontal="center" vertical="top" wrapText="1"/>
    </xf>
    <xf numFmtId="0" fontId="42" fillId="28" borderId="71" xfId="5" applyFont="1" applyFill="1" applyBorder="1" applyAlignment="1">
      <alignment horizontal="left" vertical="top" wrapText="1"/>
    </xf>
    <xf numFmtId="10" fontId="44" fillId="28" borderId="71" xfId="5" applyNumberFormat="1" applyFont="1" applyFill="1" applyBorder="1" applyAlignment="1">
      <alignment horizontal="center" vertical="top" shrinkToFit="1"/>
    </xf>
    <xf numFmtId="0" fontId="40" fillId="28" borderId="71" xfId="5" applyFont="1" applyFill="1" applyBorder="1" applyAlignment="1">
      <alignment horizontal="center" vertical="top" wrapText="1"/>
    </xf>
    <xf numFmtId="10" fontId="45" fillId="28" borderId="71" xfId="5" applyNumberFormat="1" applyFont="1" applyFill="1" applyBorder="1" applyAlignment="1">
      <alignment horizontal="center" vertical="top" shrinkToFit="1"/>
    </xf>
    <xf numFmtId="0" fontId="40" fillId="0" borderId="71" xfId="5" applyFont="1" applyBorder="1" applyAlignment="1">
      <alignment horizontal="center" vertical="top" wrapText="1"/>
    </xf>
    <xf numFmtId="10" fontId="45" fillId="0" borderId="71" xfId="5" applyNumberFormat="1" applyFont="1" applyBorder="1" applyAlignment="1">
      <alignment horizontal="center" vertical="top" shrinkToFit="1"/>
    </xf>
    <xf numFmtId="0" fontId="36" fillId="28" borderId="71" xfId="5" applyFont="1" applyFill="1" applyBorder="1" applyAlignment="1">
      <alignment horizontal="left" vertical="top" wrapText="1"/>
    </xf>
    <xf numFmtId="10" fontId="46" fillId="27" borderId="71" xfId="5" applyNumberFormat="1" applyFont="1" applyFill="1" applyBorder="1" applyAlignment="1">
      <alignment horizontal="center" vertical="top" shrinkToFit="1"/>
    </xf>
    <xf numFmtId="0" fontId="16" fillId="22" borderId="11" xfId="0" applyFont="1" applyFill="1" applyBorder="1" applyAlignment="1">
      <alignment horizontal="center" vertical="top" wrapText="1"/>
    </xf>
    <xf numFmtId="168" fontId="0" fillId="0" borderId="0" xfId="0" applyNumberFormat="1" applyAlignment="1">
      <alignment vertical="center"/>
    </xf>
    <xf numFmtId="169" fontId="47" fillId="0" borderId="0" xfId="0" applyNumberFormat="1" applyFont="1" applyAlignment="1">
      <alignment vertical="center"/>
    </xf>
    <xf numFmtId="43" fontId="47" fillId="0" borderId="0" xfId="1" applyFont="1" applyAlignment="1">
      <alignment vertical="center"/>
    </xf>
    <xf numFmtId="0" fontId="47" fillId="4" borderId="1" xfId="0" applyFont="1" applyFill="1" applyBorder="1" applyAlignment="1">
      <alignment horizontal="left" vertical="center" wrapText="1"/>
    </xf>
    <xf numFmtId="0" fontId="47" fillId="6" borderId="3" xfId="0" applyFont="1" applyFill="1" applyBorder="1" applyAlignment="1">
      <alignment horizontal="right" vertical="center" wrapText="1"/>
    </xf>
    <xf numFmtId="0" fontId="47" fillId="5" borderId="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14" fillId="9" borderId="6" xfId="0" applyFont="1" applyFill="1" applyBorder="1" applyAlignment="1">
      <alignment horizontal="left" vertical="center" wrapText="1"/>
    </xf>
    <xf numFmtId="0" fontId="14" fillId="11" borderId="7" xfId="0" applyFont="1" applyFill="1" applyBorder="1" applyAlignment="1">
      <alignment horizontal="right" vertical="center" wrapText="1"/>
    </xf>
    <xf numFmtId="4" fontId="13" fillId="30" borderId="0" xfId="0" applyNumberFormat="1" applyFont="1" applyFill="1" applyAlignment="1">
      <alignment vertical="center" wrapText="1"/>
    </xf>
    <xf numFmtId="0" fontId="13" fillId="30" borderId="0" xfId="0" applyFont="1" applyFill="1" applyAlignment="1">
      <alignment vertical="center" wrapText="1"/>
    </xf>
    <xf numFmtId="0" fontId="47" fillId="2" borderId="0" xfId="0" applyFont="1" applyFill="1" applyAlignment="1">
      <alignment horizontal="left" vertical="center" wrapText="1"/>
    </xf>
    <xf numFmtId="0" fontId="48" fillId="0" borderId="0" xfId="0" applyFont="1" applyAlignment="1">
      <alignment vertical="center"/>
    </xf>
    <xf numFmtId="0" fontId="13" fillId="14" borderId="0" xfId="0" applyFont="1" applyFill="1" applyAlignment="1">
      <alignment horizontal="left" vertical="center" wrapText="1"/>
    </xf>
    <xf numFmtId="43" fontId="47" fillId="6" borderId="79" xfId="1" applyFont="1" applyFill="1" applyBorder="1" applyAlignment="1">
      <alignment horizontal="right" vertical="center" wrapText="1"/>
    </xf>
    <xf numFmtId="0" fontId="47" fillId="6" borderId="79" xfId="0" applyFont="1" applyFill="1" applyBorder="1" applyAlignment="1">
      <alignment horizontal="right" vertical="center" wrapText="1"/>
    </xf>
    <xf numFmtId="10" fontId="47" fillId="6" borderId="79" xfId="2" applyNumberFormat="1" applyFont="1" applyFill="1" applyBorder="1" applyAlignment="1">
      <alignment horizontal="right" vertical="center" wrapText="1"/>
    </xf>
    <xf numFmtId="0" fontId="13" fillId="31" borderId="23" xfId="0" applyFont="1" applyFill="1" applyBorder="1" applyAlignment="1">
      <alignment horizontal="left" vertical="center" wrapText="1"/>
    </xf>
    <xf numFmtId="0" fontId="13" fillId="32" borderId="9" xfId="0" applyFont="1" applyFill="1" applyBorder="1" applyAlignment="1">
      <alignment horizontal="right" vertical="center" wrapText="1"/>
    </xf>
    <xf numFmtId="0" fontId="13" fillId="32" borderId="9" xfId="0" applyFont="1" applyFill="1" applyBorder="1" applyAlignment="1">
      <alignment vertical="center" wrapText="1"/>
    </xf>
    <xf numFmtId="10" fontId="13" fillId="32" borderId="9" xfId="0" applyNumberFormat="1" applyFont="1" applyFill="1" applyBorder="1" applyAlignment="1">
      <alignment vertical="center" wrapText="1"/>
    </xf>
    <xf numFmtId="4" fontId="13" fillId="33" borderId="9" xfId="0" applyNumberFormat="1" applyFont="1" applyFill="1" applyBorder="1" applyAlignment="1">
      <alignment horizontal="right" vertical="center" wrapText="1"/>
    </xf>
    <xf numFmtId="10" fontId="13" fillId="33" borderId="9" xfId="0" applyNumberFormat="1" applyFont="1" applyFill="1" applyBorder="1" applyAlignment="1">
      <alignment horizontal="right" vertical="center" wrapText="1"/>
    </xf>
    <xf numFmtId="0" fontId="13" fillId="7" borderId="23" xfId="0" applyFont="1" applyFill="1" applyBorder="1" applyAlignment="1">
      <alignment horizontal="left" vertical="center" wrapText="1"/>
    </xf>
    <xf numFmtId="0" fontId="13" fillId="33" borderId="9" xfId="0" applyFont="1" applyFill="1" applyBorder="1" applyAlignment="1">
      <alignment horizontal="right" vertical="center" wrapText="1"/>
    </xf>
    <xf numFmtId="0" fontId="13" fillId="33" borderId="9" xfId="0" applyFont="1" applyFill="1" applyBorder="1" applyAlignment="1">
      <alignment vertical="center" wrapText="1"/>
    </xf>
    <xf numFmtId="0" fontId="14" fillId="10" borderId="23" xfId="0" applyFont="1" applyFill="1" applyBorder="1" applyAlignment="1">
      <alignment horizontal="center" vertical="center" wrapText="1"/>
    </xf>
    <xf numFmtId="4" fontId="14" fillId="34" borderId="9" xfId="0" applyNumberFormat="1" applyFont="1" applyFill="1" applyBorder="1" applyAlignment="1">
      <alignment horizontal="right" vertical="center" wrapText="1"/>
    </xf>
    <xf numFmtId="0" fontId="14" fillId="34" borderId="9" xfId="0" applyFont="1" applyFill="1" applyBorder="1" applyAlignment="1">
      <alignment horizontal="right" vertical="center" wrapText="1"/>
    </xf>
    <xf numFmtId="10" fontId="14" fillId="34" borderId="9" xfId="0" applyNumberFormat="1" applyFont="1" applyFill="1" applyBorder="1" applyAlignment="1">
      <alignment horizontal="right" vertical="center" wrapText="1"/>
    </xf>
    <xf numFmtId="43" fontId="48" fillId="0" borderId="0" xfId="0" applyNumberFormat="1" applyFont="1" applyAlignment="1">
      <alignment vertical="center"/>
    </xf>
    <xf numFmtId="43" fontId="48" fillId="0" borderId="0" xfId="1" applyFont="1" applyAlignment="1">
      <alignment vertical="center"/>
    </xf>
    <xf numFmtId="0" fontId="13" fillId="15" borderId="0" xfId="0" applyFont="1" applyFill="1" applyAlignment="1">
      <alignment horizontal="center" vertical="center" wrapText="1"/>
    </xf>
    <xf numFmtId="43" fontId="13" fillId="15" borderId="0" xfId="1" applyFont="1" applyFill="1" applyAlignment="1">
      <alignment horizontal="center" vertical="center" wrapText="1"/>
    </xf>
    <xf numFmtId="10" fontId="13" fillId="15" borderId="0" xfId="2" applyNumberFormat="1" applyFont="1" applyFill="1" applyAlignment="1">
      <alignment horizontal="center" vertical="center" wrapText="1"/>
    </xf>
    <xf numFmtId="10" fontId="48" fillId="0" borderId="0" xfId="2" applyNumberFormat="1" applyFont="1" applyAlignment="1">
      <alignment vertical="center"/>
    </xf>
    <xf numFmtId="43" fontId="47" fillId="2" borderId="0" xfId="1" applyFont="1" applyFill="1" applyAlignment="1">
      <alignment horizontal="center" vertical="center" wrapText="1"/>
    </xf>
    <xf numFmtId="43" fontId="13" fillId="14" borderId="0" xfId="1" applyFont="1" applyFill="1" applyAlignment="1">
      <alignment horizontal="center" vertical="center" wrapText="1"/>
    </xf>
    <xf numFmtId="43" fontId="13" fillId="32" borderId="9" xfId="1" applyFont="1" applyFill="1" applyBorder="1" applyAlignment="1">
      <alignment vertical="center" wrapText="1"/>
    </xf>
    <xf numFmtId="43" fontId="13" fillId="33" borderId="9" xfId="1" applyFont="1" applyFill="1" applyBorder="1" applyAlignment="1">
      <alignment vertical="center" wrapText="1"/>
    </xf>
    <xf numFmtId="43" fontId="14" fillId="34" borderId="9" xfId="1" applyFont="1" applyFill="1" applyBorder="1" applyAlignment="1">
      <alignment horizontal="right" vertical="center" wrapText="1"/>
    </xf>
    <xf numFmtId="43" fontId="14" fillId="33" borderId="9" xfId="1" applyFont="1" applyFill="1" applyBorder="1" applyAlignment="1">
      <alignment vertical="center" wrapText="1"/>
    </xf>
    <xf numFmtId="0" fontId="47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8" fillId="14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7" fillId="19" borderId="0" xfId="0" applyFont="1" applyFill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1" fillId="5" borderId="23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43" fontId="5" fillId="7" borderId="24" xfId="1" applyFont="1" applyFill="1" applyBorder="1" applyAlignment="1">
      <alignment horizontal="center" vertical="center" wrapText="1"/>
    </xf>
    <xf numFmtId="166" fontId="5" fillId="7" borderId="24" xfId="0" applyNumberFormat="1" applyFont="1" applyFill="1" applyBorder="1" applyAlignment="1">
      <alignment horizontal="center" vertical="center" wrapText="1"/>
    </xf>
    <xf numFmtId="0" fontId="7" fillId="23" borderId="1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10" fontId="8" fillId="14" borderId="0" xfId="0" applyNumberFormat="1" applyFont="1" applyFill="1" applyAlignment="1">
      <alignment horizontal="center" vertical="center" wrapText="1"/>
    </xf>
    <xf numFmtId="0" fontId="8" fillId="14" borderId="0" xfId="0" applyFont="1" applyFill="1" applyAlignment="1">
      <alignment horizontal="center" vertical="center" wrapText="1"/>
    </xf>
    <xf numFmtId="0" fontId="5" fillId="7" borderId="23" xfId="0" applyFont="1" applyFill="1" applyBorder="1" applyAlignment="1">
      <alignment horizontal="left" vertical="center" wrapText="1"/>
    </xf>
    <xf numFmtId="0" fontId="5" fillId="7" borderId="24" xfId="0" applyFont="1" applyFill="1" applyBorder="1" applyAlignment="1">
      <alignment horizontal="left" vertical="center" wrapText="1"/>
    </xf>
    <xf numFmtId="0" fontId="5" fillId="7" borderId="25" xfId="0" applyFont="1" applyFill="1" applyBorder="1" applyAlignment="1">
      <alignment horizontal="left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13" fillId="19" borderId="0" xfId="0" applyFont="1" applyFill="1" applyAlignment="1">
      <alignment horizontal="center" vertical="center" wrapText="1"/>
    </xf>
    <xf numFmtId="0" fontId="10" fillId="16" borderId="0" xfId="0" applyFont="1" applyFill="1" applyAlignment="1">
      <alignment horizontal="right" vertical="center" wrapText="1"/>
    </xf>
    <xf numFmtId="0" fontId="14" fillId="19" borderId="0" xfId="0" applyFont="1" applyFill="1" applyAlignment="1">
      <alignment horizontal="center" vertical="center" wrapText="1"/>
    </xf>
    <xf numFmtId="0" fontId="48" fillId="0" borderId="0" xfId="0" applyFont="1" applyAlignment="1">
      <alignment vertical="center"/>
    </xf>
    <xf numFmtId="0" fontId="13" fillId="30" borderId="10" xfId="0" applyFont="1" applyFill="1" applyBorder="1" applyAlignment="1">
      <alignment horizontal="center" vertical="center" wrapText="1"/>
    </xf>
    <xf numFmtId="0" fontId="13" fillId="30" borderId="0" xfId="0" applyFont="1" applyFill="1" applyAlignment="1">
      <alignment horizontal="center" vertical="center" wrapText="1"/>
    </xf>
    <xf numFmtId="0" fontId="47" fillId="2" borderId="0" xfId="0" applyFont="1" applyFill="1" applyAlignment="1">
      <alignment horizontal="center" vertical="center" wrapText="1"/>
    </xf>
    <xf numFmtId="10" fontId="13" fillId="14" borderId="0" xfId="0" applyNumberFormat="1" applyFont="1" applyFill="1" applyAlignment="1">
      <alignment horizontal="center" vertical="center" wrapText="1"/>
    </xf>
    <xf numFmtId="0" fontId="13" fillId="14" borderId="0" xfId="0" applyFont="1" applyFill="1" applyAlignment="1">
      <alignment horizontal="center" vertical="center" wrapText="1"/>
    </xf>
    <xf numFmtId="0" fontId="47" fillId="3" borderId="0" xfId="0" applyFont="1" applyFill="1" applyAlignment="1">
      <alignment horizontal="center" vertical="center" wrapText="1"/>
    </xf>
    <xf numFmtId="0" fontId="47" fillId="2" borderId="0" xfId="0" applyFont="1" applyFill="1" applyAlignment="1">
      <alignment horizontal="left" vertical="center" wrapText="1"/>
    </xf>
    <xf numFmtId="0" fontId="13" fillId="14" borderId="0" xfId="0" applyFont="1" applyFill="1" applyAlignment="1">
      <alignment horizontal="left" vertical="center" wrapText="1"/>
    </xf>
    <xf numFmtId="0" fontId="15" fillId="13" borderId="9" xfId="0" applyFont="1" applyFill="1" applyBorder="1" applyAlignment="1">
      <alignment horizontal="left" vertical="top" wrapText="1"/>
    </xf>
    <xf numFmtId="0" fontId="15" fillId="22" borderId="0" xfId="0" applyFont="1" applyFill="1" applyAlignment="1">
      <alignment horizontal="right" vertical="top" wrapText="1"/>
    </xf>
    <xf numFmtId="0" fontId="15" fillId="22" borderId="10" xfId="0" applyFont="1" applyFill="1" applyBorder="1" applyAlignment="1">
      <alignment horizontal="right" vertical="top" wrapText="1"/>
    </xf>
    <xf numFmtId="0" fontId="16" fillId="22" borderId="9" xfId="0" applyFont="1" applyFill="1" applyBorder="1" applyAlignment="1">
      <alignment horizontal="left" vertical="top" wrapText="1"/>
    </xf>
    <xf numFmtId="0" fontId="16" fillId="22" borderId="9" xfId="0" applyFont="1" applyFill="1" applyBorder="1" applyAlignment="1">
      <alignment horizontal="right" vertical="top" wrapText="1"/>
    </xf>
    <xf numFmtId="0" fontId="16" fillId="22" borderId="9" xfId="0" applyFont="1" applyFill="1" applyBorder="1" applyAlignment="1">
      <alignment horizontal="center" vertical="top" wrapText="1"/>
    </xf>
    <xf numFmtId="0" fontId="16" fillId="22" borderId="0" xfId="0" applyFont="1" applyFill="1" applyAlignment="1">
      <alignment horizontal="right" vertical="top" wrapText="1"/>
    </xf>
    <xf numFmtId="0" fontId="17" fillId="21" borderId="9" xfId="0" applyFont="1" applyFill="1" applyBorder="1" applyAlignment="1">
      <alignment horizontal="left" vertical="top" wrapText="1"/>
    </xf>
    <xf numFmtId="164" fontId="15" fillId="13" borderId="9" xfId="0" applyNumberFormat="1" applyFont="1" applyFill="1" applyBorder="1" applyAlignment="1">
      <alignment horizontal="right" vertical="top" wrapText="1"/>
    </xf>
    <xf numFmtId="0" fontId="15" fillId="12" borderId="9" xfId="0" applyFont="1" applyFill="1" applyBorder="1" applyAlignment="1">
      <alignment horizontal="left" vertical="top" wrapText="1"/>
    </xf>
    <xf numFmtId="164" fontId="15" fillId="12" borderId="9" xfId="0" applyNumberFormat="1" applyFont="1" applyFill="1" applyBorder="1" applyAlignment="1">
      <alignment horizontal="right" vertical="top" wrapText="1"/>
    </xf>
    <xf numFmtId="0" fontId="16" fillId="22" borderId="0" xfId="0" applyFont="1" applyFill="1" applyAlignment="1">
      <alignment horizontal="center" wrapText="1"/>
    </xf>
    <xf numFmtId="0" fontId="15" fillId="0" borderId="0" xfId="0" applyFont="1"/>
    <xf numFmtId="0" fontId="16" fillId="22" borderId="0" xfId="0" applyFont="1" applyFill="1" applyAlignment="1">
      <alignment horizontal="left" vertical="top" wrapText="1"/>
    </xf>
    <xf numFmtId="0" fontId="7" fillId="14" borderId="0" xfId="0" applyFont="1" applyFill="1" applyAlignment="1">
      <alignment horizontal="left" vertical="center" wrapText="1"/>
    </xf>
    <xf numFmtId="0" fontId="35" fillId="20" borderId="11" xfId="0" applyFont="1" applyFill="1" applyBorder="1" applyAlignment="1">
      <alignment horizontal="center" vertical="top" wrapText="1"/>
    </xf>
    <xf numFmtId="0" fontId="16" fillId="22" borderId="0" xfId="0" applyFont="1" applyFill="1" applyAlignment="1">
      <alignment horizontal="center" vertical="center" wrapText="1"/>
    </xf>
    <xf numFmtId="0" fontId="35" fillId="20" borderId="11" xfId="0" applyFont="1" applyFill="1" applyBorder="1" applyAlignment="1">
      <alignment horizontal="left" vertical="top" wrapText="1"/>
    </xf>
    <xf numFmtId="0" fontId="15" fillId="22" borderId="0" xfId="0" applyFont="1" applyFill="1" applyAlignment="1">
      <alignment horizontal="center" vertical="top" wrapText="1"/>
    </xf>
    <xf numFmtId="0" fontId="16" fillId="22" borderId="11" xfId="0" applyFont="1" applyFill="1" applyBorder="1" applyAlignment="1">
      <alignment horizontal="left" vertical="top" wrapText="1"/>
    </xf>
    <xf numFmtId="43" fontId="16" fillId="22" borderId="11" xfId="0" applyNumberFormat="1" applyFont="1" applyFill="1" applyBorder="1" applyAlignment="1">
      <alignment horizontal="center" vertical="center" wrapText="1"/>
    </xf>
    <xf numFmtId="0" fontId="16" fillId="22" borderId="12" xfId="0" applyFont="1" applyFill="1" applyBorder="1" applyAlignment="1">
      <alignment horizontal="center" wrapText="1"/>
    </xf>
    <xf numFmtId="0" fontId="16" fillId="22" borderId="13" xfId="0" applyFont="1" applyFill="1" applyBorder="1" applyAlignment="1">
      <alignment horizontal="center" wrapText="1"/>
    </xf>
    <xf numFmtId="0" fontId="16" fillId="22" borderId="14" xfId="0" applyFont="1" applyFill="1" applyBorder="1" applyAlignment="1">
      <alignment horizontal="center" wrapText="1"/>
    </xf>
    <xf numFmtId="0" fontId="35" fillId="20" borderId="15" xfId="0" applyFont="1" applyFill="1" applyBorder="1" applyAlignment="1">
      <alignment horizontal="center" vertical="center" textRotation="90" wrapText="1"/>
    </xf>
    <xf numFmtId="0" fontId="35" fillId="20" borderId="16" xfId="0" applyFont="1" applyFill="1" applyBorder="1" applyAlignment="1">
      <alignment horizontal="center" vertical="center" textRotation="90" wrapText="1"/>
    </xf>
    <xf numFmtId="0" fontId="35" fillId="20" borderId="17" xfId="0" applyFont="1" applyFill="1" applyBorder="1" applyAlignment="1">
      <alignment horizontal="center" vertical="center" textRotation="90" wrapText="1"/>
    </xf>
    <xf numFmtId="0" fontId="35" fillId="20" borderId="18" xfId="0" applyFont="1" applyFill="1" applyBorder="1" applyAlignment="1">
      <alignment horizontal="center" vertical="center" textRotation="90" wrapText="1"/>
    </xf>
    <xf numFmtId="0" fontId="35" fillId="20" borderId="0" xfId="0" applyFont="1" applyFill="1" applyAlignment="1">
      <alignment horizontal="center" vertical="center" textRotation="90" wrapText="1"/>
    </xf>
    <xf numFmtId="0" fontId="35" fillId="20" borderId="19" xfId="0" applyFont="1" applyFill="1" applyBorder="1" applyAlignment="1">
      <alignment horizontal="center" vertical="center" textRotation="90" wrapText="1"/>
    </xf>
    <xf numFmtId="0" fontId="35" fillId="20" borderId="20" xfId="0" applyFont="1" applyFill="1" applyBorder="1" applyAlignment="1">
      <alignment horizontal="center" vertical="center" textRotation="90" wrapText="1"/>
    </xf>
    <xf numFmtId="0" fontId="35" fillId="20" borderId="21" xfId="0" applyFont="1" applyFill="1" applyBorder="1" applyAlignment="1">
      <alignment horizontal="center" vertical="center" textRotation="90" wrapText="1"/>
    </xf>
    <xf numFmtId="0" fontId="35" fillId="20" borderId="22" xfId="0" applyFont="1" applyFill="1" applyBorder="1" applyAlignment="1">
      <alignment horizontal="center" vertical="center" textRotation="90" wrapText="1"/>
    </xf>
    <xf numFmtId="10" fontId="16" fillId="22" borderId="0" xfId="0" applyNumberFormat="1" applyFont="1" applyFill="1" applyAlignment="1">
      <alignment horizontal="left" vertical="top" wrapText="1"/>
    </xf>
    <xf numFmtId="0" fontId="19" fillId="0" borderId="0" xfId="3" applyFont="1" applyAlignment="1">
      <alignment horizontal="center" vertical="center" wrapText="1"/>
    </xf>
    <xf numFmtId="0" fontId="18" fillId="24" borderId="11" xfId="3" applyFont="1" applyFill="1" applyBorder="1" applyAlignment="1">
      <alignment horizontal="center" vertical="center" wrapText="1"/>
    </xf>
    <xf numFmtId="0" fontId="18" fillId="0" borderId="11" xfId="3" applyFont="1" applyBorder="1" applyAlignment="1">
      <alignment horizontal="left" vertical="center" wrapText="1"/>
    </xf>
    <xf numFmtId="43" fontId="18" fillId="0" borderId="11" xfId="4" applyFont="1" applyFill="1" applyBorder="1" applyAlignment="1" applyProtection="1">
      <alignment horizontal="center" vertical="center" wrapText="1"/>
    </xf>
    <xf numFmtId="0" fontId="21" fillId="0" borderId="0" xfId="3" applyFont="1" applyAlignment="1">
      <alignment horizontal="center" vertical="center" wrapText="1"/>
    </xf>
    <xf numFmtId="0" fontId="20" fillId="0" borderId="0" xfId="3" applyFont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20" fillId="24" borderId="20" xfId="3" applyFont="1" applyFill="1" applyBorder="1" applyAlignment="1">
      <alignment horizontal="center" vertical="center" wrapText="1"/>
    </xf>
    <xf numFmtId="0" fontId="20" fillId="24" borderId="21" xfId="3" applyFont="1" applyFill="1" applyBorder="1" applyAlignment="1">
      <alignment horizontal="center" vertical="center" wrapText="1"/>
    </xf>
    <xf numFmtId="0" fontId="20" fillId="24" borderId="38" xfId="3" applyFont="1" applyFill="1" applyBorder="1" applyAlignment="1">
      <alignment horizontal="center" vertical="center" wrapText="1"/>
    </xf>
    <xf numFmtId="167" fontId="20" fillId="24" borderId="46" xfId="4" applyNumberFormat="1" applyFont="1" applyFill="1" applyBorder="1" applyAlignment="1" applyProtection="1">
      <alignment horizontal="center" vertical="center" wrapText="1"/>
    </xf>
    <xf numFmtId="167" fontId="20" fillId="24" borderId="47" xfId="4" applyNumberFormat="1" applyFont="1" applyFill="1" applyBorder="1" applyAlignment="1" applyProtection="1">
      <alignment horizontal="center" vertical="center" wrapText="1"/>
    </xf>
    <xf numFmtId="167" fontId="20" fillId="24" borderId="48" xfId="4" applyNumberFormat="1" applyFont="1" applyFill="1" applyBorder="1" applyAlignment="1" applyProtection="1">
      <alignment horizontal="center" vertical="center" wrapText="1"/>
    </xf>
    <xf numFmtId="0" fontId="20" fillId="0" borderId="11" xfId="3" applyFont="1" applyBorder="1" applyAlignment="1">
      <alignment horizontal="left" vertical="center" wrapText="1"/>
    </xf>
    <xf numFmtId="167" fontId="18" fillId="0" borderId="11" xfId="4" applyNumberFormat="1" applyFont="1" applyFill="1" applyBorder="1" applyAlignment="1" applyProtection="1">
      <alignment horizontal="right" vertical="center" wrapText="1"/>
    </xf>
    <xf numFmtId="43" fontId="18" fillId="0" borderId="0" xfId="4" applyFont="1" applyFill="1" applyBorder="1" applyAlignment="1" applyProtection="1">
      <alignment horizontal="center" vertical="center" wrapText="1"/>
    </xf>
    <xf numFmtId="43" fontId="18" fillId="0" borderId="12" xfId="4" applyFont="1" applyFill="1" applyBorder="1" applyAlignment="1" applyProtection="1">
      <alignment horizontal="center" vertical="center" wrapText="1"/>
    </xf>
    <xf numFmtId="43" fontId="18" fillId="0" borderId="13" xfId="4" applyFont="1" applyFill="1" applyBorder="1" applyAlignment="1" applyProtection="1">
      <alignment horizontal="center" vertical="center" wrapText="1"/>
    </xf>
    <xf numFmtId="43" fontId="18" fillId="0" borderId="14" xfId="4" applyFont="1" applyFill="1" applyBorder="1" applyAlignment="1" applyProtection="1">
      <alignment horizontal="center" vertical="center" wrapText="1"/>
    </xf>
    <xf numFmtId="10" fontId="20" fillId="0" borderId="11" xfId="3" applyNumberFormat="1" applyFont="1" applyBorder="1" applyAlignment="1" applyProtection="1">
      <alignment horizontal="center" vertical="center" wrapText="1"/>
      <protection locked="0"/>
    </xf>
    <xf numFmtId="0" fontId="19" fillId="25" borderId="0" xfId="3" applyFont="1" applyFill="1" applyAlignment="1">
      <alignment horizontal="center" vertical="center" wrapText="1"/>
    </xf>
    <xf numFmtId="0" fontId="20" fillId="24" borderId="15" xfId="3" applyFont="1" applyFill="1" applyBorder="1" applyAlignment="1">
      <alignment horizontal="center" vertical="center" wrapText="1"/>
    </xf>
    <xf numFmtId="0" fontId="20" fillId="24" borderId="16" xfId="3" applyFont="1" applyFill="1" applyBorder="1" applyAlignment="1">
      <alignment horizontal="center" vertical="center" wrapText="1"/>
    </xf>
    <xf numFmtId="0" fontId="20" fillId="24" borderId="42" xfId="3" applyFont="1" applyFill="1" applyBorder="1" applyAlignment="1">
      <alignment horizontal="center" vertical="center" wrapText="1"/>
    </xf>
    <xf numFmtId="0" fontId="20" fillId="24" borderId="41" xfId="3" applyFont="1" applyFill="1" applyBorder="1" applyAlignment="1">
      <alignment horizontal="center" vertical="center" wrapText="1"/>
    </xf>
    <xf numFmtId="0" fontId="20" fillId="24" borderId="40" xfId="3" applyFont="1" applyFill="1" applyBorder="1" applyAlignment="1">
      <alignment horizontal="center" vertical="center" wrapText="1"/>
    </xf>
    <xf numFmtId="0" fontId="20" fillId="24" borderId="39" xfId="3" applyFont="1" applyFill="1" applyBorder="1" applyAlignment="1">
      <alignment horizontal="center" vertical="center" wrapText="1"/>
    </xf>
    <xf numFmtId="0" fontId="18" fillId="24" borderId="49" xfId="3" applyFont="1" applyFill="1" applyBorder="1" applyAlignment="1">
      <alignment horizontal="center" vertical="center" wrapText="1"/>
    </xf>
    <xf numFmtId="0" fontId="18" fillId="24" borderId="50" xfId="3" applyFont="1" applyFill="1" applyBorder="1" applyAlignment="1">
      <alignment horizontal="center" vertical="center" wrapText="1"/>
    </xf>
    <xf numFmtId="0" fontId="18" fillId="24" borderId="51" xfId="3" applyFont="1" applyFill="1" applyBorder="1" applyAlignment="1">
      <alignment horizontal="center" vertical="center" wrapText="1"/>
    </xf>
    <xf numFmtId="0" fontId="18" fillId="0" borderId="37" xfId="3" applyFont="1" applyBorder="1" applyAlignment="1">
      <alignment horizontal="left" vertical="center" wrapText="1"/>
    </xf>
    <xf numFmtId="0" fontId="18" fillId="0" borderId="36" xfId="3" applyFont="1" applyBorder="1" applyAlignment="1">
      <alignment horizontal="left" vertical="center" wrapText="1"/>
    </xf>
    <xf numFmtId="0" fontId="18" fillId="0" borderId="27" xfId="3" applyFont="1" applyBorder="1" applyAlignment="1">
      <alignment horizontal="left" vertical="center" wrapText="1"/>
    </xf>
    <xf numFmtId="0" fontId="18" fillId="0" borderId="26" xfId="3" applyFont="1" applyBorder="1" applyAlignment="1">
      <alignment horizontal="left" vertical="center" wrapText="1"/>
    </xf>
    <xf numFmtId="9" fontId="20" fillId="0" borderId="11" xfId="3" applyNumberFormat="1" applyFont="1" applyBorder="1" applyAlignment="1" applyProtection="1">
      <alignment horizontal="center" vertical="center" wrapText="1"/>
      <protection locked="0"/>
    </xf>
    <xf numFmtId="0" fontId="23" fillId="23" borderId="0" xfId="3" applyFont="1" applyFill="1" applyAlignment="1">
      <alignment horizontal="center" vertical="center" wrapText="1"/>
    </xf>
    <xf numFmtId="0" fontId="18" fillId="0" borderId="78" xfId="3" applyFont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14" fillId="0" borderId="37" xfId="0" applyFont="1" applyBorder="1" applyAlignment="1">
      <alignment horizontal="left"/>
    </xf>
    <xf numFmtId="0" fontId="14" fillId="0" borderId="36" xfId="0" applyFont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14" fillId="0" borderId="26" xfId="0" applyFont="1" applyBorder="1" applyAlignment="1">
      <alignment horizontal="left"/>
    </xf>
    <xf numFmtId="0" fontId="18" fillId="0" borderId="11" xfId="0" applyFont="1" applyBorder="1" applyAlignment="1">
      <alignment horizontal="left"/>
    </xf>
    <xf numFmtId="9" fontId="20" fillId="0" borderId="11" xfId="0" applyNumberFormat="1" applyFont="1" applyBorder="1" applyAlignment="1" applyProtection="1">
      <alignment horizontal="center"/>
      <protection locked="0"/>
    </xf>
    <xf numFmtId="0" fontId="34" fillId="0" borderId="0" xfId="0" applyFont="1" applyAlignment="1">
      <alignment horizontal="center"/>
    </xf>
    <xf numFmtId="10" fontId="20" fillId="0" borderId="11" xfId="0" applyNumberFormat="1" applyFont="1" applyBorder="1" applyAlignment="1" applyProtection="1">
      <alignment horizontal="center"/>
      <protection locked="0"/>
    </xf>
    <xf numFmtId="0" fontId="26" fillId="25" borderId="0" xfId="0" applyFont="1" applyFill="1" applyAlignment="1">
      <alignment horizontal="center" vertical="center" wrapText="1"/>
    </xf>
    <xf numFmtId="0" fontId="13" fillId="24" borderId="15" xfId="0" applyFont="1" applyFill="1" applyBorder="1" applyAlignment="1">
      <alignment horizontal="center" vertical="center"/>
    </xf>
    <xf numFmtId="0" fontId="13" fillId="24" borderId="16" xfId="0" applyFont="1" applyFill="1" applyBorder="1" applyAlignment="1">
      <alignment horizontal="center" vertical="center"/>
    </xf>
    <xf numFmtId="0" fontId="13" fillId="24" borderId="20" xfId="0" applyFont="1" applyFill="1" applyBorder="1" applyAlignment="1">
      <alignment horizontal="center" vertical="center"/>
    </xf>
    <xf numFmtId="0" fontId="13" fillId="24" borderId="21" xfId="0" applyFont="1" applyFill="1" applyBorder="1" applyAlignment="1">
      <alignment horizontal="center" vertical="center"/>
    </xf>
    <xf numFmtId="0" fontId="13" fillId="24" borderId="42" xfId="0" applyFont="1" applyFill="1" applyBorder="1" applyAlignment="1">
      <alignment horizontal="center" vertical="center" wrapText="1"/>
    </xf>
    <xf numFmtId="0" fontId="13" fillId="24" borderId="41" xfId="0" applyFont="1" applyFill="1" applyBorder="1" applyAlignment="1">
      <alignment horizontal="center" vertical="center" wrapText="1"/>
    </xf>
    <xf numFmtId="0" fontId="13" fillId="24" borderId="40" xfId="0" applyFont="1" applyFill="1" applyBorder="1" applyAlignment="1">
      <alignment horizontal="center" vertical="center" wrapText="1"/>
    </xf>
    <xf numFmtId="0" fontId="13" fillId="24" borderId="39" xfId="0" applyFont="1" applyFill="1" applyBorder="1" applyAlignment="1">
      <alignment horizontal="center" vertical="center" wrapText="1"/>
    </xf>
    <xf numFmtId="0" fontId="13" fillId="24" borderId="21" xfId="0" applyFont="1" applyFill="1" applyBorder="1" applyAlignment="1">
      <alignment horizontal="center" vertical="center" wrapText="1"/>
    </xf>
    <xf numFmtId="0" fontId="13" fillId="24" borderId="38" xfId="0" applyFont="1" applyFill="1" applyBorder="1" applyAlignment="1">
      <alignment horizontal="center" vertical="center" wrapText="1"/>
    </xf>
    <xf numFmtId="0" fontId="28" fillId="24" borderId="30" xfId="0" applyFont="1" applyFill="1" applyBorder="1" applyAlignment="1">
      <alignment horizontal="center" vertical="center" wrapText="1"/>
    </xf>
    <xf numFmtId="0" fontId="28" fillId="24" borderId="29" xfId="0" applyFont="1" applyFill="1" applyBorder="1" applyAlignment="1">
      <alignment horizontal="center" vertical="center" wrapText="1"/>
    </xf>
    <xf numFmtId="0" fontId="28" fillId="24" borderId="28" xfId="0" applyFont="1" applyFill="1" applyBorder="1" applyAlignment="1">
      <alignment horizontal="center" vertical="center" wrapText="1"/>
    </xf>
    <xf numFmtId="0" fontId="28" fillId="24" borderId="37" xfId="0" applyFont="1" applyFill="1" applyBorder="1" applyAlignment="1">
      <alignment horizontal="center" vertical="center" wrapText="1"/>
    </xf>
    <xf numFmtId="0" fontId="28" fillId="24" borderId="36" xfId="0" applyFont="1" applyFill="1" applyBorder="1" applyAlignment="1">
      <alignment horizontal="center" vertical="center" wrapText="1"/>
    </xf>
    <xf numFmtId="0" fontId="28" fillId="24" borderId="35" xfId="0" applyFont="1" applyFill="1" applyBorder="1" applyAlignment="1">
      <alignment horizontal="center" vertical="center" wrapText="1"/>
    </xf>
    <xf numFmtId="0" fontId="20" fillId="0" borderId="57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167" fontId="29" fillId="0" borderId="58" xfId="1" applyNumberFormat="1" applyFont="1" applyFill="1" applyBorder="1" applyAlignment="1" applyProtection="1">
      <alignment horizontal="center" vertical="center" wrapText="1"/>
      <protection locked="0"/>
    </xf>
    <xf numFmtId="167" fontId="29" fillId="0" borderId="59" xfId="1" applyNumberFormat="1" applyFont="1" applyFill="1" applyBorder="1" applyAlignment="1" applyProtection="1">
      <alignment horizontal="center" vertical="center" wrapText="1"/>
      <protection locked="0"/>
    </xf>
    <xf numFmtId="167" fontId="29" fillId="0" borderId="60" xfId="1" applyNumberFormat="1" applyFont="1" applyFill="1" applyBorder="1" applyAlignment="1" applyProtection="1">
      <alignment horizontal="center" vertical="center" wrapText="1"/>
      <protection locked="0"/>
    </xf>
    <xf numFmtId="43" fontId="28" fillId="0" borderId="37" xfId="1" applyFont="1" applyFill="1" applyBorder="1" applyAlignment="1" applyProtection="1">
      <alignment horizontal="center" vertical="center" wrapText="1"/>
    </xf>
    <xf numFmtId="43" fontId="28" fillId="0" borderId="36" xfId="1" applyFont="1" applyFill="1" applyBorder="1" applyAlignment="1" applyProtection="1">
      <alignment horizontal="center" vertical="center" wrapText="1"/>
    </xf>
    <xf numFmtId="43" fontId="28" fillId="0" borderId="35" xfId="1" applyFont="1" applyFill="1" applyBorder="1" applyAlignment="1" applyProtection="1">
      <alignment horizontal="center" vertical="center" wrapText="1"/>
    </xf>
    <xf numFmtId="0" fontId="20" fillId="0" borderId="52" xfId="0" applyFont="1" applyBorder="1" applyAlignment="1">
      <alignment horizontal="left" vertical="center" wrapText="1"/>
    </xf>
    <xf numFmtId="0" fontId="18" fillId="0" borderId="53" xfId="0" applyFont="1" applyBorder="1" applyAlignment="1">
      <alignment horizontal="left" vertical="center" wrapText="1"/>
    </xf>
    <xf numFmtId="167" fontId="29" fillId="0" borderId="54" xfId="1" applyNumberFormat="1" applyFont="1" applyFill="1" applyBorder="1" applyAlignment="1" applyProtection="1">
      <alignment horizontal="center" vertical="center" wrapText="1"/>
      <protection locked="0"/>
    </xf>
    <xf numFmtId="167" fontId="29" fillId="0" borderId="55" xfId="1" applyNumberFormat="1" applyFont="1" applyFill="1" applyBorder="1" applyAlignment="1" applyProtection="1">
      <alignment horizontal="center" vertical="center" wrapText="1"/>
      <protection locked="0"/>
    </xf>
    <xf numFmtId="167" fontId="29" fillId="0" borderId="56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57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43" fontId="28" fillId="0" borderId="0" xfId="1" applyFont="1" applyFill="1" applyBorder="1" applyAlignment="1" applyProtection="1">
      <alignment horizontal="center" vertical="center" wrapText="1"/>
    </xf>
    <xf numFmtId="2" fontId="29" fillId="0" borderId="58" xfId="1" applyNumberFormat="1" applyFont="1" applyFill="1" applyBorder="1" applyAlignment="1" applyProtection="1">
      <alignment horizontal="center" vertical="center" wrapText="1"/>
    </xf>
    <xf numFmtId="2" fontId="29" fillId="0" borderId="59" xfId="1" applyNumberFormat="1" applyFont="1" applyFill="1" applyBorder="1" applyAlignment="1" applyProtection="1">
      <alignment horizontal="center" vertical="center" wrapText="1"/>
    </xf>
    <xf numFmtId="2" fontId="29" fillId="0" borderId="60" xfId="1" applyNumberFormat="1" applyFont="1" applyFill="1" applyBorder="1" applyAlignment="1" applyProtection="1">
      <alignment horizontal="center" vertical="center" wrapText="1"/>
    </xf>
    <xf numFmtId="43" fontId="28" fillId="0" borderId="27" xfId="1" applyFont="1" applyFill="1" applyBorder="1" applyAlignment="1" applyProtection="1">
      <alignment horizontal="center" vertical="center" wrapText="1"/>
    </xf>
    <xf numFmtId="43" fontId="28" fillId="0" borderId="26" xfId="1" applyFont="1" applyFill="1" applyBorder="1" applyAlignment="1" applyProtection="1">
      <alignment horizontal="center" vertical="center" wrapText="1"/>
    </xf>
    <xf numFmtId="43" fontId="28" fillId="0" borderId="61" xfId="1" applyFont="1" applyFill="1" applyBorder="1" applyAlignment="1" applyProtection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4" fillId="24" borderId="13" xfId="0" applyFont="1" applyFill="1" applyBorder="1" applyAlignment="1">
      <alignment horizontal="center" vertical="center" wrapText="1"/>
    </xf>
    <xf numFmtId="0" fontId="24" fillId="24" borderId="66" xfId="0" applyFont="1" applyFill="1" applyBorder="1" applyAlignment="1">
      <alignment horizontal="center" vertical="center" wrapText="1"/>
    </xf>
    <xf numFmtId="167" fontId="24" fillId="24" borderId="67" xfId="1" applyNumberFormat="1" applyFont="1" applyFill="1" applyBorder="1" applyAlignment="1" applyProtection="1">
      <alignment horizontal="center" vertical="center" wrapText="1"/>
    </xf>
    <xf numFmtId="167" fontId="24" fillId="24" borderId="68" xfId="1" applyNumberFormat="1" applyFont="1" applyFill="1" applyBorder="1" applyAlignment="1" applyProtection="1">
      <alignment horizontal="center" vertical="center" wrapText="1"/>
    </xf>
    <xf numFmtId="167" fontId="24" fillId="24" borderId="69" xfId="1" applyNumberFormat="1" applyFont="1" applyFill="1" applyBorder="1" applyAlignment="1" applyProtection="1">
      <alignment horizontal="center" vertical="center" wrapText="1"/>
    </xf>
    <xf numFmtId="0" fontId="13" fillId="0" borderId="62" xfId="0" applyFont="1" applyBorder="1" applyAlignment="1">
      <alignment horizontal="left" vertical="center" wrapText="1"/>
    </xf>
    <xf numFmtId="0" fontId="25" fillId="0" borderId="34" xfId="0" applyFont="1" applyBorder="1" applyAlignment="1">
      <alignment horizontal="left" vertical="center" wrapText="1"/>
    </xf>
    <xf numFmtId="167" fontId="29" fillId="0" borderId="63" xfId="1" applyNumberFormat="1" applyFont="1" applyFill="1" applyBorder="1" applyAlignment="1" applyProtection="1">
      <alignment horizontal="center" vertical="center" wrapText="1"/>
    </xf>
    <xf numFmtId="167" fontId="29" fillId="0" borderId="64" xfId="1" applyNumberFormat="1" applyFont="1" applyFill="1" applyBorder="1" applyAlignment="1" applyProtection="1">
      <alignment horizontal="center" vertical="center" wrapText="1"/>
    </xf>
    <xf numFmtId="167" fontId="29" fillId="0" borderId="65" xfId="1" applyNumberFormat="1" applyFont="1" applyFill="1" applyBorder="1" applyAlignment="1" applyProtection="1">
      <alignment horizontal="center" vertical="center" wrapText="1"/>
    </xf>
    <xf numFmtId="0" fontId="28" fillId="24" borderId="52" xfId="0" applyFont="1" applyFill="1" applyBorder="1" applyAlignment="1">
      <alignment horizontal="center" vertical="center" wrapText="1"/>
    </xf>
    <xf numFmtId="0" fontId="28" fillId="24" borderId="53" xfId="0" applyFont="1" applyFill="1" applyBorder="1" applyAlignment="1">
      <alignment horizontal="center" vertical="center" wrapText="1"/>
    </xf>
    <xf numFmtId="0" fontId="28" fillId="24" borderId="70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36" fillId="0" borderId="0" xfId="5" applyFont="1" applyAlignment="1">
      <alignment horizontal="center" vertical="top"/>
    </xf>
    <xf numFmtId="0" fontId="40" fillId="27" borderId="73" xfId="5" applyFont="1" applyFill="1" applyBorder="1" applyAlignment="1">
      <alignment horizontal="center" vertical="top" wrapText="1"/>
    </xf>
    <xf numFmtId="0" fontId="40" fillId="27" borderId="74" xfId="5" applyFont="1" applyFill="1" applyBorder="1" applyAlignment="1">
      <alignment horizontal="center" vertical="top" wrapText="1"/>
    </xf>
    <xf numFmtId="0" fontId="40" fillId="27" borderId="72" xfId="5" applyFont="1" applyFill="1" applyBorder="1" applyAlignment="1">
      <alignment horizontal="center" vertical="top" wrapText="1"/>
    </xf>
    <xf numFmtId="0" fontId="40" fillId="0" borderId="76" xfId="5" applyFont="1" applyBorder="1" applyAlignment="1">
      <alignment horizontal="left" vertical="top" wrapText="1"/>
    </xf>
    <xf numFmtId="0" fontId="40" fillId="0" borderId="75" xfId="5" applyFont="1" applyBorder="1" applyAlignment="1">
      <alignment horizontal="left" vertical="top" wrapText="1"/>
    </xf>
    <xf numFmtId="0" fontId="40" fillId="0" borderId="76" xfId="5" applyFont="1" applyBorder="1" applyAlignment="1">
      <alignment horizontal="center" vertical="top" wrapText="1"/>
    </xf>
    <xf numFmtId="0" fontId="40" fillId="0" borderId="75" xfId="5" applyFont="1" applyBorder="1" applyAlignment="1">
      <alignment horizontal="center" vertical="top" wrapText="1"/>
    </xf>
    <xf numFmtId="0" fontId="40" fillId="29" borderId="73" xfId="5" applyFont="1" applyFill="1" applyBorder="1" applyAlignment="1">
      <alignment horizontal="left" vertical="top" wrapText="1" indent="2"/>
    </xf>
    <xf numFmtId="0" fontId="40" fillId="29" borderId="72" xfId="5" applyFont="1" applyFill="1" applyBorder="1" applyAlignment="1">
      <alignment horizontal="left" vertical="top" wrapText="1" indent="2"/>
    </xf>
    <xf numFmtId="0" fontId="39" fillId="29" borderId="77" xfId="5" applyFont="1" applyFill="1" applyBorder="1" applyAlignment="1">
      <alignment horizontal="center" vertical="top" wrapText="1"/>
    </xf>
    <xf numFmtId="0" fontId="36" fillId="29" borderId="77" xfId="5" applyFont="1" applyFill="1" applyBorder="1" applyAlignment="1">
      <alignment horizontal="center" vertical="top" wrapText="1"/>
    </xf>
  </cellXfs>
  <cellStyles count="6">
    <cellStyle name="Normal" xfId="0" builtinId="0"/>
    <cellStyle name="Normal 2" xfId="3" xr:uid="{3ECD5E29-9FA6-408F-A971-BB4B179BAEAB}"/>
    <cellStyle name="Normal 3" xfId="5" xr:uid="{B03DCBF0-72BC-4FD3-87BE-CE949A8F0FC7}"/>
    <cellStyle name="Porcentagem" xfId="2" builtinId="5"/>
    <cellStyle name="Vírgula" xfId="1" builtinId="3"/>
    <cellStyle name="Vírgula 2" xfId="4" xr:uid="{40F69222-31F1-4ACD-8D7C-48388D7E923F}"/>
  </cellStyles>
  <dxfs count="11"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ont>
        <b/>
        <i val="0"/>
        <condense val="0"/>
        <extend val="0"/>
        <color indexed="16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indexed="16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1" fmlaLink="[1]Plan4!$B$17" fmlaRange="[1]Plan4!$C$19:$C$24" noThreeD="1" sel="0" val="0"/>
</file>

<file path=xl/ctrlProps/ctrlProp2.xml><?xml version="1.0" encoding="utf-8"?>
<formControlPr xmlns="http://schemas.microsoft.com/office/spreadsheetml/2009/9/main" objectType="Drop" dropLines="2" dropStyle="combo" dx="21" fmlaLink="[1]Plan4!$B$26" fmlaRange="[1]Plan4!$C$28:$I$29" noThreeD="1" sel="0" val="0"/>
</file>

<file path=xl/ctrlProps/ctrlProp3.xml><?xml version="1.0" encoding="utf-8"?>
<formControlPr xmlns="http://schemas.microsoft.com/office/spreadsheetml/2009/9/main" objectType="Drop" dropStyle="combo" dx="22" fmlaLink="[2]Plan4!$B$17" fmlaRange="[2]Plan4!$C$19:$C$24" noThreeD="1" sel="0" val="0"/>
</file>

<file path=xl/ctrlProps/ctrlProp4.xml><?xml version="1.0" encoding="utf-8"?>
<formControlPr xmlns="http://schemas.microsoft.com/office/spreadsheetml/2009/9/main" objectType="Drop" dropLines="2" dropStyle="combo" dx="22" fmlaLink="[2]Plan4!$B$26" fmlaRange="[2]Plan4!$C$28:$I$29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628650</xdr:colOff>
          <xdr:row>2</xdr:row>
          <xdr:rowOff>142875</xdr:rowOff>
        </xdr:from>
        <xdr:to>
          <xdr:col>19</xdr:col>
          <xdr:colOff>0</xdr:colOff>
          <xdr:row>3</xdr:row>
          <xdr:rowOff>142875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6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10</xdr:col>
      <xdr:colOff>21647</xdr:colOff>
      <xdr:row>17</xdr:row>
      <xdr:rowOff>104775</xdr:rowOff>
    </xdr:from>
    <xdr:ext cx="1721427" cy="533400"/>
    <xdr:pic>
      <xdr:nvPicPr>
        <xdr:cNvPr id="2" name="Picture 2">
          <a:extLst>
            <a:ext uri="{FF2B5EF4-FFF2-40B4-BE49-F238E27FC236}">
              <a16:creationId xmlns:a16="http://schemas.microsoft.com/office/drawing/2014/main" id="{83A6ACE6-F2B9-494E-9B01-A2A2A950D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8147" y="3505200"/>
          <a:ext cx="1721427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2</xdr:row>
          <xdr:rowOff>0</xdr:rowOff>
        </xdr:from>
        <xdr:to>
          <xdr:col>18</xdr:col>
          <xdr:colOff>190500</xdr:colOff>
          <xdr:row>3</xdr:row>
          <xdr:rowOff>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6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21647</xdr:colOff>
      <xdr:row>17</xdr:row>
      <xdr:rowOff>104775</xdr:rowOff>
    </xdr:from>
    <xdr:ext cx="1721427" cy="533400"/>
    <xdr:pic>
      <xdr:nvPicPr>
        <xdr:cNvPr id="2" name="Picture 2">
          <a:extLst>
            <a:ext uri="{FF2B5EF4-FFF2-40B4-BE49-F238E27FC236}">
              <a16:creationId xmlns:a16="http://schemas.microsoft.com/office/drawing/2014/main" id="{09343E9F-3F0C-4F0C-8F2E-2A73C6CA2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9797" y="4333875"/>
          <a:ext cx="1721427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</xdr:row>
          <xdr:rowOff>57150</xdr:rowOff>
        </xdr:from>
        <xdr:to>
          <xdr:col>19</xdr:col>
          <xdr:colOff>0</xdr:colOff>
          <xdr:row>2</xdr:row>
          <xdr:rowOff>276225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7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9</xdr:col>
      <xdr:colOff>314325</xdr:colOff>
      <xdr:row>17</xdr:row>
      <xdr:rowOff>9525</xdr:rowOff>
    </xdr:from>
    <xdr:to>
      <xdr:col>19</xdr:col>
      <xdr:colOff>123825</xdr:colOff>
      <xdr:row>19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BDC562-45FB-41AC-9C33-F4A8C145F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4714875"/>
          <a:ext cx="21431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3</xdr:row>
          <xdr:rowOff>28575</xdr:rowOff>
        </xdr:from>
        <xdr:to>
          <xdr:col>19</xdr:col>
          <xdr:colOff>9525</xdr:colOff>
          <xdr:row>3</xdr:row>
          <xdr:rowOff>247650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7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38570792ec2b62a1/DESPESAS%20CAP%20E%20ESCRIT&#211;RIO/Desktop/CLIENTES/1%20LICITA&#199;&#195;O%20EMC%20MAURICIO/PLANILHA%20EXCEL/BDI.xlsx" TargetMode="External"/><Relationship Id="rId1" Type="http://schemas.openxmlformats.org/officeDocument/2006/relationships/externalLinkPath" Target="/38570792ec2b62a1/DESPESAS%20CAP%20E%20ESCRIT&#211;RIO/Desktop/CLIENTES/1%20LICITA&#199;&#195;O%20EMC%20MAURICIO/PLANILHA%20EXCEL/BDI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icme\Downloads\BDI.xls" TargetMode="External"/><Relationship Id="rId1" Type="http://schemas.openxmlformats.org/officeDocument/2006/relationships/externalLinkPath" Target="/Users/cicme/Downloads/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1"/>
      <sheetName val="Plan4"/>
    </sheetNames>
    <sheetDataSet>
      <sheetData sheetId="0"/>
      <sheetData sheetId="1">
        <row r="6">
          <cell r="C6">
            <v>3</v>
          </cell>
          <cell r="D6">
            <v>3.8</v>
          </cell>
          <cell r="E6">
            <v>3.43</v>
          </cell>
          <cell r="F6">
            <v>5.29</v>
          </cell>
          <cell r="G6">
            <v>4</v>
          </cell>
          <cell r="H6">
            <v>1.5</v>
          </cell>
          <cell r="I6">
            <v>4</v>
          </cell>
          <cell r="J6">
            <v>4.01</v>
          </cell>
          <cell r="K6">
            <v>4.93</v>
          </cell>
          <cell r="L6">
            <v>5.92</v>
          </cell>
          <cell r="M6">
            <v>5.52</v>
          </cell>
          <cell r="N6">
            <v>3.45</v>
          </cell>
          <cell r="O6">
            <v>5.5</v>
          </cell>
          <cell r="P6">
            <v>4.67</v>
          </cell>
          <cell r="Q6">
            <v>6.71</v>
          </cell>
          <cell r="R6">
            <v>7.93</v>
          </cell>
          <cell r="S6">
            <v>7.85</v>
          </cell>
          <cell r="T6">
            <v>4.49</v>
          </cell>
        </row>
        <row r="7">
          <cell r="C7">
            <v>0.8</v>
          </cell>
          <cell r="D7">
            <v>0.32</v>
          </cell>
          <cell r="E7">
            <v>0.28000000000000003</v>
          </cell>
          <cell r="F7">
            <v>0.25</v>
          </cell>
          <cell r="G7">
            <v>0.81</v>
          </cell>
          <cell r="H7">
            <v>0.3</v>
          </cell>
          <cell r="I7">
            <v>0.8</v>
          </cell>
          <cell r="J7">
            <v>0.4</v>
          </cell>
          <cell r="K7">
            <v>0.49</v>
          </cell>
          <cell r="L7">
            <v>0.51</v>
          </cell>
          <cell r="M7">
            <v>1.22</v>
          </cell>
          <cell r="N7">
            <v>0.48</v>
          </cell>
          <cell r="O7">
            <v>1</v>
          </cell>
          <cell r="P7">
            <v>0.74</v>
          </cell>
          <cell r="Q7">
            <v>0.75</v>
          </cell>
          <cell r="R7">
            <v>0.56000000000000005</v>
          </cell>
          <cell r="S7">
            <v>1.99</v>
          </cell>
          <cell r="T7">
            <v>0.82</v>
          </cell>
        </row>
        <row r="8">
          <cell r="C8">
            <v>0.97</v>
          </cell>
          <cell r="D8">
            <v>0.5</v>
          </cell>
          <cell r="E8">
            <v>1</v>
          </cell>
          <cell r="F8">
            <v>1</v>
          </cell>
          <cell r="G8">
            <v>1.46</v>
          </cell>
          <cell r="H8">
            <v>0.56000000000000005</v>
          </cell>
          <cell r="I8">
            <v>1.27</v>
          </cell>
          <cell r="J8">
            <v>0.56000000000000005</v>
          </cell>
          <cell r="K8">
            <v>1.39</v>
          </cell>
          <cell r="L8">
            <v>1.48</v>
          </cell>
          <cell r="M8">
            <v>2.3199999999999998</v>
          </cell>
          <cell r="N8">
            <v>0.85</v>
          </cell>
          <cell r="O8">
            <v>1.27</v>
          </cell>
          <cell r="P8">
            <v>0.97</v>
          </cell>
          <cell r="Q8">
            <v>1.74</v>
          </cell>
          <cell r="R8">
            <v>1.97</v>
          </cell>
          <cell r="S8">
            <v>3.16</v>
          </cell>
          <cell r="T8">
            <v>0.89</v>
          </cell>
        </row>
        <row r="9">
          <cell r="C9">
            <v>0.59</v>
          </cell>
          <cell r="D9">
            <v>1.02</v>
          </cell>
          <cell r="E9">
            <v>0.94</v>
          </cell>
          <cell r="F9">
            <v>1.01</v>
          </cell>
          <cell r="G9">
            <v>0.94</v>
          </cell>
          <cell r="H9">
            <v>0.85</v>
          </cell>
          <cell r="I9">
            <v>1.23</v>
          </cell>
          <cell r="J9">
            <v>1.1100000000000001</v>
          </cell>
          <cell r="K9">
            <v>0.99</v>
          </cell>
          <cell r="L9">
            <v>1.07</v>
          </cell>
          <cell r="M9">
            <v>1.02</v>
          </cell>
          <cell r="N9">
            <v>0.85</v>
          </cell>
          <cell r="O9">
            <v>1.39</v>
          </cell>
          <cell r="P9">
            <v>1.21</v>
          </cell>
          <cell r="Q9">
            <v>1.17</v>
          </cell>
          <cell r="R9">
            <v>1.1100000000000001</v>
          </cell>
          <cell r="S9">
            <v>1.33</v>
          </cell>
          <cell r="T9">
            <v>1.1100000000000001</v>
          </cell>
        </row>
        <row r="10">
          <cell r="C10">
            <v>6.16</v>
          </cell>
          <cell r="D10">
            <v>6.64</v>
          </cell>
          <cell r="E10">
            <v>6.74</v>
          </cell>
          <cell r="F10">
            <v>8</v>
          </cell>
          <cell r="G10">
            <v>7.14</v>
          </cell>
          <cell r="H10">
            <v>3.5</v>
          </cell>
          <cell r="I10">
            <v>7.4</v>
          </cell>
          <cell r="J10">
            <v>7.3</v>
          </cell>
          <cell r="K10">
            <v>8.0399999999999991</v>
          </cell>
          <cell r="L10">
            <v>8.31</v>
          </cell>
          <cell r="M10">
            <v>8.4</v>
          </cell>
          <cell r="N10">
            <v>5.1100000000000003</v>
          </cell>
          <cell r="O10">
            <v>8.9600000000000009</v>
          </cell>
          <cell r="P10">
            <v>8.69</v>
          </cell>
          <cell r="Q10">
            <v>9.4</v>
          </cell>
          <cell r="R10">
            <v>9.51</v>
          </cell>
          <cell r="S10">
            <v>10.43</v>
          </cell>
          <cell r="T10">
            <v>6.22</v>
          </cell>
        </row>
        <row r="11">
          <cell r="C11">
            <v>0.65</v>
          </cell>
          <cell r="D11">
            <v>0.65</v>
          </cell>
          <cell r="E11">
            <v>0.65</v>
          </cell>
          <cell r="F11">
            <v>0.65</v>
          </cell>
          <cell r="G11">
            <v>0.65</v>
          </cell>
          <cell r="H11">
            <v>0.65</v>
          </cell>
          <cell r="I11">
            <v>0.65</v>
          </cell>
          <cell r="J11">
            <v>0.65</v>
          </cell>
          <cell r="K11">
            <v>0.65</v>
          </cell>
          <cell r="L11">
            <v>0.65</v>
          </cell>
          <cell r="M11">
            <v>0.65</v>
          </cell>
          <cell r="N11">
            <v>0.65</v>
          </cell>
          <cell r="O11">
            <v>0.65</v>
          </cell>
          <cell r="P11">
            <v>0.65</v>
          </cell>
          <cell r="Q11">
            <v>0.65</v>
          </cell>
          <cell r="R11">
            <v>0.65</v>
          </cell>
          <cell r="S11">
            <v>0.65</v>
          </cell>
          <cell r="T11">
            <v>0.65</v>
          </cell>
        </row>
        <row r="12">
          <cell r="C12">
            <v>3</v>
          </cell>
          <cell r="D12">
            <v>3</v>
          </cell>
          <cell r="E12">
            <v>3</v>
          </cell>
          <cell r="F12">
            <v>3</v>
          </cell>
          <cell r="G12">
            <v>3</v>
          </cell>
          <cell r="H12">
            <v>3</v>
          </cell>
          <cell r="I12">
            <v>3</v>
          </cell>
          <cell r="J12">
            <v>3</v>
          </cell>
          <cell r="K12">
            <v>3</v>
          </cell>
          <cell r="L12">
            <v>3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3</v>
          </cell>
        </row>
        <row r="13">
          <cell r="C13">
            <v>2</v>
          </cell>
          <cell r="D13">
            <v>2</v>
          </cell>
          <cell r="E13">
            <v>2</v>
          </cell>
          <cell r="F13">
            <v>2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2</v>
          </cell>
          <cell r="N13">
            <v>2</v>
          </cell>
          <cell r="O13">
            <v>5</v>
          </cell>
          <cell r="P13">
            <v>5</v>
          </cell>
          <cell r="Q13">
            <v>5</v>
          </cell>
          <cell r="R13">
            <v>5</v>
          </cell>
          <cell r="S13">
            <v>5</v>
          </cell>
          <cell r="T13">
            <v>5</v>
          </cell>
        </row>
        <row r="17">
          <cell r="B17">
            <v>2</v>
          </cell>
        </row>
        <row r="19">
          <cell r="O19">
            <v>20.34</v>
          </cell>
          <cell r="Q19">
            <v>22.12</v>
          </cell>
          <cell r="S19">
            <v>25</v>
          </cell>
        </row>
        <row r="20">
          <cell r="O20">
            <v>19.600000000000001</v>
          </cell>
          <cell r="Q20">
            <v>20.97</v>
          </cell>
          <cell r="S20">
            <v>24.23</v>
          </cell>
        </row>
        <row r="21">
          <cell r="O21">
            <v>20.76</v>
          </cell>
          <cell r="Q21">
            <v>24.18</v>
          </cell>
          <cell r="S21">
            <v>26.44</v>
          </cell>
        </row>
        <row r="22">
          <cell r="O22">
            <v>24</v>
          </cell>
          <cell r="Q22">
            <v>25.84</v>
          </cell>
          <cell r="S22">
            <v>27.86</v>
          </cell>
        </row>
        <row r="23">
          <cell r="O23">
            <v>22.8</v>
          </cell>
          <cell r="Q23">
            <v>27.48</v>
          </cell>
          <cell r="S23">
            <v>30.95</v>
          </cell>
        </row>
        <row r="24">
          <cell r="O24">
            <v>11.1</v>
          </cell>
          <cell r="Q24">
            <v>14.02</v>
          </cell>
          <cell r="S24">
            <v>16.8</v>
          </cell>
        </row>
        <row r="26">
          <cell r="B26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DI"/>
      <sheetName val="Plan4"/>
    </sheetNames>
    <sheetDataSet>
      <sheetData sheetId="0"/>
      <sheetData sheetId="1">
        <row r="6">
          <cell r="C6">
            <v>3</v>
          </cell>
          <cell r="D6">
            <v>3.8</v>
          </cell>
          <cell r="E6">
            <v>3.43</v>
          </cell>
          <cell r="F6">
            <v>5.29</v>
          </cell>
          <cell r="G6">
            <v>4</v>
          </cell>
          <cell r="H6">
            <v>1.5</v>
          </cell>
          <cell r="I6">
            <v>4</v>
          </cell>
          <cell r="J6">
            <v>4.01</v>
          </cell>
          <cell r="K6">
            <v>4.93</v>
          </cell>
          <cell r="L6">
            <v>5.92</v>
          </cell>
          <cell r="M6">
            <v>5.52</v>
          </cell>
          <cell r="N6">
            <v>3.45</v>
          </cell>
          <cell r="O6">
            <v>5.5</v>
          </cell>
          <cell r="P6">
            <v>4.67</v>
          </cell>
          <cell r="Q6">
            <v>6.71</v>
          </cell>
          <cell r="R6">
            <v>7.93</v>
          </cell>
          <cell r="S6">
            <v>7.85</v>
          </cell>
          <cell r="T6">
            <v>4.49</v>
          </cell>
        </row>
        <row r="7">
          <cell r="C7">
            <v>0.8</v>
          </cell>
          <cell r="D7">
            <v>0.32</v>
          </cell>
          <cell r="E7">
            <v>0.28000000000000003</v>
          </cell>
          <cell r="F7">
            <v>0.25</v>
          </cell>
          <cell r="G7">
            <v>0.81</v>
          </cell>
          <cell r="H7">
            <v>0.3</v>
          </cell>
          <cell r="I7">
            <v>0.8</v>
          </cell>
          <cell r="J7">
            <v>0.4</v>
          </cell>
          <cell r="K7">
            <v>0.49</v>
          </cell>
          <cell r="L7">
            <v>0.51</v>
          </cell>
          <cell r="M7">
            <v>1.22</v>
          </cell>
          <cell r="N7">
            <v>0.48</v>
          </cell>
          <cell r="O7">
            <v>1</v>
          </cell>
          <cell r="P7">
            <v>0.74</v>
          </cell>
          <cell r="Q7">
            <v>0.75</v>
          </cell>
          <cell r="R7">
            <v>0.56000000000000005</v>
          </cell>
          <cell r="S7">
            <v>1.99</v>
          </cell>
          <cell r="T7">
            <v>0.82</v>
          </cell>
        </row>
        <row r="8">
          <cell r="C8">
            <v>0.97</v>
          </cell>
          <cell r="D8">
            <v>0.5</v>
          </cell>
          <cell r="E8">
            <v>1</v>
          </cell>
          <cell r="F8">
            <v>1</v>
          </cell>
          <cell r="G8">
            <v>1.46</v>
          </cell>
          <cell r="H8">
            <v>0.56000000000000005</v>
          </cell>
          <cell r="I8">
            <v>1.27</v>
          </cell>
          <cell r="J8">
            <v>0.56000000000000005</v>
          </cell>
          <cell r="K8">
            <v>1.39</v>
          </cell>
          <cell r="L8">
            <v>1.48</v>
          </cell>
          <cell r="M8">
            <v>2.3199999999999998</v>
          </cell>
          <cell r="N8">
            <v>0.85</v>
          </cell>
          <cell r="O8">
            <v>1.27</v>
          </cell>
          <cell r="P8">
            <v>0.97</v>
          </cell>
          <cell r="Q8">
            <v>1.74</v>
          </cell>
          <cell r="R8">
            <v>1.97</v>
          </cell>
          <cell r="S8">
            <v>3.16</v>
          </cell>
          <cell r="T8">
            <v>0.89</v>
          </cell>
        </row>
        <row r="9">
          <cell r="C9">
            <v>0.59</v>
          </cell>
          <cell r="D9">
            <v>1.02</v>
          </cell>
          <cell r="E9">
            <v>0.94</v>
          </cell>
          <cell r="F9">
            <v>1.01</v>
          </cell>
          <cell r="G9">
            <v>0.94</v>
          </cell>
          <cell r="H9">
            <v>0.85</v>
          </cell>
          <cell r="I9">
            <v>1.23</v>
          </cell>
          <cell r="J9">
            <v>1.1100000000000001</v>
          </cell>
          <cell r="K9">
            <v>0.99</v>
          </cell>
          <cell r="L9">
            <v>1.07</v>
          </cell>
          <cell r="M9">
            <v>1.02</v>
          </cell>
          <cell r="N9">
            <v>0.85</v>
          </cell>
          <cell r="O9">
            <v>1.39</v>
          </cell>
          <cell r="P9">
            <v>1.21</v>
          </cell>
          <cell r="Q9">
            <v>1.17</v>
          </cell>
          <cell r="R9">
            <v>1.1100000000000001</v>
          </cell>
          <cell r="S9">
            <v>1.33</v>
          </cell>
          <cell r="T9">
            <v>1.1100000000000001</v>
          </cell>
        </row>
        <row r="10">
          <cell r="C10">
            <v>6.16</v>
          </cell>
          <cell r="D10">
            <v>6.64</v>
          </cell>
          <cell r="E10">
            <v>6.74</v>
          </cell>
          <cell r="F10">
            <v>8</v>
          </cell>
          <cell r="G10">
            <v>7.14</v>
          </cell>
          <cell r="H10">
            <v>3.5</v>
          </cell>
          <cell r="I10">
            <v>7.4</v>
          </cell>
          <cell r="J10">
            <v>7.3</v>
          </cell>
          <cell r="K10">
            <v>8.0399999999999991</v>
          </cell>
          <cell r="L10">
            <v>8.31</v>
          </cell>
          <cell r="M10">
            <v>8.4</v>
          </cell>
          <cell r="N10">
            <v>5.1100000000000003</v>
          </cell>
          <cell r="O10">
            <v>8.9600000000000009</v>
          </cell>
          <cell r="P10">
            <v>8.69</v>
          </cell>
          <cell r="Q10">
            <v>9.4</v>
          </cell>
          <cell r="R10">
            <v>9.51</v>
          </cell>
          <cell r="S10">
            <v>10.43</v>
          </cell>
          <cell r="T10">
            <v>6.22</v>
          </cell>
        </row>
        <row r="11">
          <cell r="C11">
            <v>0.65</v>
          </cell>
          <cell r="D11">
            <v>0.65</v>
          </cell>
          <cell r="E11">
            <v>0.65</v>
          </cell>
          <cell r="F11">
            <v>0.65</v>
          </cell>
          <cell r="G11">
            <v>0.65</v>
          </cell>
          <cell r="H11">
            <v>0.65</v>
          </cell>
          <cell r="I11">
            <v>0.65</v>
          </cell>
          <cell r="J11">
            <v>0.65</v>
          </cell>
          <cell r="K11">
            <v>0.65</v>
          </cell>
          <cell r="L11">
            <v>0.65</v>
          </cell>
          <cell r="M11">
            <v>0.65</v>
          </cell>
          <cell r="N11">
            <v>0.65</v>
          </cell>
          <cell r="O11">
            <v>0.65</v>
          </cell>
          <cell r="P11">
            <v>0.65</v>
          </cell>
          <cell r="Q11">
            <v>0.65</v>
          </cell>
          <cell r="R11">
            <v>0.65</v>
          </cell>
          <cell r="S11">
            <v>0.65</v>
          </cell>
          <cell r="T11">
            <v>0.65</v>
          </cell>
        </row>
        <row r="12">
          <cell r="C12">
            <v>3</v>
          </cell>
          <cell r="D12">
            <v>3</v>
          </cell>
          <cell r="E12">
            <v>3</v>
          </cell>
          <cell r="F12">
            <v>3</v>
          </cell>
          <cell r="G12">
            <v>3</v>
          </cell>
          <cell r="H12">
            <v>3</v>
          </cell>
          <cell r="I12">
            <v>3</v>
          </cell>
          <cell r="J12">
            <v>3</v>
          </cell>
          <cell r="K12">
            <v>3</v>
          </cell>
          <cell r="L12">
            <v>3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3</v>
          </cell>
        </row>
        <row r="13">
          <cell r="C13">
            <v>2</v>
          </cell>
          <cell r="D13">
            <v>2</v>
          </cell>
          <cell r="E13">
            <v>2</v>
          </cell>
          <cell r="F13">
            <v>2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2</v>
          </cell>
          <cell r="N13">
            <v>2</v>
          </cell>
          <cell r="O13">
            <v>5</v>
          </cell>
          <cell r="P13">
            <v>5</v>
          </cell>
          <cell r="Q13">
            <v>5</v>
          </cell>
          <cell r="R13">
            <v>5</v>
          </cell>
          <cell r="S13">
            <v>5</v>
          </cell>
          <cell r="T13">
            <v>5</v>
          </cell>
        </row>
        <row r="17">
          <cell r="B17">
            <v>6</v>
          </cell>
        </row>
        <row r="19">
          <cell r="O19">
            <v>20.34</v>
          </cell>
          <cell r="Q19">
            <v>22.12</v>
          </cell>
          <cell r="S19">
            <v>25</v>
          </cell>
        </row>
        <row r="20">
          <cell r="O20">
            <v>19.600000000000001</v>
          </cell>
          <cell r="Q20">
            <v>20.97</v>
          </cell>
          <cell r="S20">
            <v>24.23</v>
          </cell>
        </row>
        <row r="21">
          <cell r="O21">
            <v>20.76</v>
          </cell>
          <cell r="Q21">
            <v>24.18</v>
          </cell>
          <cell r="S21">
            <v>26.44</v>
          </cell>
        </row>
        <row r="22">
          <cell r="O22">
            <v>24</v>
          </cell>
          <cell r="Q22">
            <v>25.84</v>
          </cell>
          <cell r="S22">
            <v>27.86</v>
          </cell>
        </row>
        <row r="23">
          <cell r="O23">
            <v>22.8</v>
          </cell>
          <cell r="Q23">
            <v>27.48</v>
          </cell>
          <cell r="S23">
            <v>30.95</v>
          </cell>
        </row>
        <row r="24">
          <cell r="O24">
            <v>11.1</v>
          </cell>
          <cell r="Q24">
            <v>14.02</v>
          </cell>
          <cell r="S24">
            <v>16.8</v>
          </cell>
        </row>
        <row r="26">
          <cell r="B26">
            <v>2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8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10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9E4FE-FE47-4B6C-AB8F-5358B8A3CAC2}">
  <sheetPr>
    <pageSetUpPr fitToPage="1"/>
  </sheetPr>
  <dimension ref="A1:I11"/>
  <sheetViews>
    <sheetView tabSelected="1" showOutlineSymbols="0" showWhiteSpace="0" zoomScale="85" zoomScaleNormal="85" workbookViewId="0">
      <selection activeCell="A8" sqref="A8:G8"/>
    </sheetView>
  </sheetViews>
  <sheetFormatPr defaultRowHeight="14.25" x14ac:dyDescent="0.2"/>
  <cols>
    <col min="1" max="1" width="10" style="2" bestFit="1" customWidth="1"/>
    <col min="2" max="2" width="54.875" style="2" customWidth="1"/>
    <col min="3" max="3" width="8" style="2" bestFit="1" customWidth="1"/>
    <col min="4" max="4" width="13" style="13" bestFit="1" customWidth="1"/>
    <col min="5" max="5" width="13" style="2" bestFit="1" customWidth="1"/>
    <col min="6" max="6" width="15.5" style="16" customWidth="1"/>
    <col min="7" max="7" width="18.75" style="2" customWidth="1"/>
    <col min="8" max="8" width="22.5" style="2" bestFit="1" customWidth="1"/>
    <col min="9" max="9" width="16" style="2" bestFit="1" customWidth="1"/>
    <col min="10" max="16384" width="9" style="2"/>
  </cols>
  <sheetData>
    <row r="1" spans="1:9" ht="30" x14ac:dyDescent="0.2">
      <c r="A1" s="1"/>
      <c r="B1" s="1" t="s">
        <v>0</v>
      </c>
      <c r="C1" s="156" t="s">
        <v>1</v>
      </c>
      <c r="D1" s="156"/>
      <c r="E1" s="17" t="s">
        <v>2</v>
      </c>
      <c r="F1" s="17" t="s">
        <v>120</v>
      </c>
      <c r="G1" s="1" t="s">
        <v>3</v>
      </c>
    </row>
    <row r="2" spans="1:9" ht="68.25" customHeight="1" x14ac:dyDescent="0.2">
      <c r="A2" s="3"/>
      <c r="B2" s="3" t="s">
        <v>845</v>
      </c>
      <c r="C2" s="157" t="s">
        <v>4</v>
      </c>
      <c r="D2" s="157"/>
      <c r="E2" s="19">
        <v>0.2135</v>
      </c>
      <c r="F2" s="18">
        <v>0.15279999999999999</v>
      </c>
      <c r="G2" s="88" t="s">
        <v>851</v>
      </c>
    </row>
    <row r="3" spans="1:9" x14ac:dyDescent="0.2">
      <c r="A3" s="158" t="s">
        <v>711</v>
      </c>
      <c r="B3" s="159"/>
      <c r="C3" s="159"/>
      <c r="D3" s="159"/>
      <c r="E3" s="159"/>
      <c r="F3" s="159"/>
      <c r="G3" s="159"/>
    </row>
    <row r="4" spans="1:9" ht="15" x14ac:dyDescent="0.2">
      <c r="A4" s="4" t="s">
        <v>7</v>
      </c>
      <c r="B4" s="4" t="s">
        <v>10</v>
      </c>
      <c r="C4" s="162" t="s">
        <v>712</v>
      </c>
      <c r="D4" s="163"/>
      <c r="E4" s="162" t="s">
        <v>713</v>
      </c>
      <c r="F4" s="163"/>
      <c r="G4" s="20" t="s">
        <v>714</v>
      </c>
    </row>
    <row r="5" spans="1:9" ht="25.5" customHeight="1" x14ac:dyDescent="0.2">
      <c r="A5" s="6" t="s">
        <v>17</v>
      </c>
      <c r="B5" s="55" t="s">
        <v>845</v>
      </c>
      <c r="C5" s="164">
        <v>140000</v>
      </c>
      <c r="D5" s="164"/>
      <c r="E5" s="165">
        <f>G5/C5</f>
        <v>139.34800000000001</v>
      </c>
      <c r="F5" s="165"/>
      <c r="G5" s="7">
        <f>'PLANILHA DE PREÇO'!J5</f>
        <v>19508720</v>
      </c>
      <c r="H5" s="113"/>
      <c r="I5" s="114"/>
    </row>
    <row r="6" spans="1:9" x14ac:dyDescent="0.2">
      <c r="A6" s="166" t="s">
        <v>715</v>
      </c>
      <c r="B6" s="166"/>
      <c r="C6" s="166"/>
      <c r="D6" s="166"/>
      <c r="E6" s="166"/>
      <c r="F6" s="166"/>
      <c r="G6" s="57">
        <f>G5</f>
        <v>19508720</v>
      </c>
    </row>
    <row r="7" spans="1:9" x14ac:dyDescent="0.2">
      <c r="A7" s="12"/>
      <c r="B7" s="12"/>
      <c r="C7" s="12"/>
      <c r="D7" s="23"/>
      <c r="E7" s="21"/>
      <c r="F7" s="15"/>
      <c r="G7" s="12"/>
    </row>
    <row r="8" spans="1:9" ht="15" x14ac:dyDescent="0.2">
      <c r="A8" s="160" t="s">
        <v>847</v>
      </c>
      <c r="B8" s="161"/>
      <c r="C8" s="161"/>
      <c r="D8" s="161"/>
      <c r="E8" s="161"/>
      <c r="F8" s="161"/>
      <c r="G8" s="161"/>
    </row>
    <row r="9" spans="1:9" ht="15" x14ac:dyDescent="0.2">
      <c r="A9" s="155" t="s">
        <v>817</v>
      </c>
      <c r="B9" s="155"/>
      <c r="C9" s="155"/>
      <c r="D9" s="155"/>
      <c r="E9" s="155"/>
      <c r="F9" s="155"/>
      <c r="G9" s="155"/>
    </row>
    <row r="10" spans="1:9" ht="15" x14ac:dyDescent="0.2">
      <c r="A10" s="155" t="s">
        <v>818</v>
      </c>
      <c r="B10" s="155"/>
      <c r="C10" s="155"/>
      <c r="D10" s="155"/>
      <c r="E10" s="155"/>
      <c r="F10" s="155"/>
      <c r="G10" s="155"/>
    </row>
    <row r="11" spans="1:9" ht="15" x14ac:dyDescent="0.2">
      <c r="A11" s="155" t="s">
        <v>819</v>
      </c>
      <c r="B11" s="155"/>
      <c r="C11" s="155"/>
      <c r="D11" s="155"/>
      <c r="E11" s="155"/>
      <c r="F11" s="155"/>
      <c r="G11" s="155"/>
    </row>
  </sheetData>
  <mergeCells count="12">
    <mergeCell ref="A9:G9"/>
    <mergeCell ref="A10:G10"/>
    <mergeCell ref="A11:G11"/>
    <mergeCell ref="C1:D1"/>
    <mergeCell ref="C2:D2"/>
    <mergeCell ref="A3:G3"/>
    <mergeCell ref="A8:G8"/>
    <mergeCell ref="C4:D4"/>
    <mergeCell ref="E4:F4"/>
    <mergeCell ref="C5:D5"/>
    <mergeCell ref="E5:F5"/>
    <mergeCell ref="A6:F6"/>
  </mergeCells>
  <pageMargins left="0.51181102362204722" right="0.51181102362204722" top="1.3779527559055118" bottom="1.3779527559055118" header="0.51181102362204722" footer="0.51181102362204722"/>
  <pageSetup paperSize="9" scale="63" fitToHeight="0" orientation="portrait" r:id="rId1"/>
  <headerFooter>
    <oddHeader>&amp;L&amp;G</oddHeader>
    <oddFooter>&amp;L&amp;G&amp;C&amp;G&amp;R&amp;G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4FBC-62F3-48C0-BB7F-4F84A9BE9EB6}">
  <sheetPr>
    <pageSetUpPr fitToPage="1"/>
  </sheetPr>
  <dimension ref="A1:I17"/>
  <sheetViews>
    <sheetView showOutlineSymbols="0" showWhiteSpace="0" zoomScale="85" zoomScaleNormal="85" workbookViewId="0">
      <selection activeCell="H2" sqref="H2"/>
    </sheetView>
  </sheetViews>
  <sheetFormatPr defaultRowHeight="14.25" x14ac:dyDescent="0.2"/>
  <cols>
    <col min="1" max="1" width="10" style="2" bestFit="1" customWidth="1"/>
    <col min="2" max="2" width="54.875" style="2" customWidth="1"/>
    <col min="3" max="3" width="8" style="2" bestFit="1" customWidth="1"/>
    <col min="4" max="4" width="13" style="13" bestFit="1" customWidth="1"/>
    <col min="5" max="5" width="13" style="2" bestFit="1" customWidth="1"/>
    <col min="6" max="6" width="13" style="16" customWidth="1"/>
    <col min="7" max="7" width="13" style="2" bestFit="1" customWidth="1"/>
    <col min="8" max="8" width="18.75" style="2" customWidth="1"/>
    <col min="9" max="9" width="22.5" style="2" bestFit="1" customWidth="1"/>
    <col min="10" max="16384" width="9" style="2"/>
  </cols>
  <sheetData>
    <row r="1" spans="1:9" ht="15" x14ac:dyDescent="0.2">
      <c r="A1" s="1"/>
      <c r="B1" s="1" t="s">
        <v>0</v>
      </c>
      <c r="C1" s="156" t="s">
        <v>1</v>
      </c>
      <c r="D1" s="156"/>
      <c r="E1" s="17" t="s">
        <v>2</v>
      </c>
      <c r="F1" s="167" t="s">
        <v>120</v>
      </c>
      <c r="G1" s="167"/>
      <c r="H1" s="1" t="s">
        <v>3</v>
      </c>
    </row>
    <row r="2" spans="1:9" ht="68.25" customHeight="1" x14ac:dyDescent="0.2">
      <c r="A2" s="3"/>
      <c r="B2" s="88" t="s">
        <v>845</v>
      </c>
      <c r="C2" s="157" t="s">
        <v>4</v>
      </c>
      <c r="D2" s="157"/>
      <c r="E2" s="19">
        <v>0.2135</v>
      </c>
      <c r="F2" s="168">
        <v>0.15279999999999999</v>
      </c>
      <c r="G2" s="169"/>
      <c r="H2" s="88" t="s">
        <v>851</v>
      </c>
    </row>
    <row r="3" spans="1:9" x14ac:dyDescent="0.2">
      <c r="A3" s="158" t="s">
        <v>711</v>
      </c>
      <c r="B3" s="159"/>
      <c r="C3" s="159"/>
      <c r="D3" s="159"/>
      <c r="E3" s="159"/>
      <c r="F3" s="159"/>
      <c r="G3" s="159"/>
      <c r="H3" s="159"/>
    </row>
    <row r="4" spans="1:9" ht="15" x14ac:dyDescent="0.2">
      <c r="A4" s="4" t="s">
        <v>7</v>
      </c>
      <c r="B4" s="173" t="s">
        <v>10</v>
      </c>
      <c r="C4" s="174"/>
      <c r="D4" s="174"/>
      <c r="E4" s="174"/>
      <c r="F4" s="174"/>
      <c r="G4" s="175"/>
      <c r="H4" s="5" t="s">
        <v>15</v>
      </c>
    </row>
    <row r="5" spans="1:9" ht="25.5" customHeight="1" x14ac:dyDescent="0.2">
      <c r="A5" s="6" t="s">
        <v>17</v>
      </c>
      <c r="B5" s="170" t="str">
        <f>'PLANILHA RESUMO 1 '!B5</f>
        <v>SERVIÇOS DE PAVIMENTAÇÃO EM BLOCO DE CONCRETO INTERTRAVADO (BLOQUETE) NO ESTADO D0 SERGIPE</v>
      </c>
      <c r="C5" s="171"/>
      <c r="D5" s="171"/>
      <c r="E5" s="171"/>
      <c r="F5" s="171"/>
      <c r="G5" s="172"/>
      <c r="H5" s="7">
        <f>'PLANILHA DE PREÇO'!J5</f>
        <v>19508720</v>
      </c>
    </row>
    <row r="6" spans="1:9" x14ac:dyDescent="0.2">
      <c r="A6" s="6" t="s">
        <v>18</v>
      </c>
      <c r="B6" s="176" t="s">
        <v>19</v>
      </c>
      <c r="C6" s="177"/>
      <c r="D6" s="177"/>
      <c r="E6" s="177"/>
      <c r="F6" s="177"/>
      <c r="G6" s="178"/>
      <c r="H6" s="7">
        <f>'PLANILHA DE PREÇO'!J6</f>
        <v>625272</v>
      </c>
    </row>
    <row r="7" spans="1:9" x14ac:dyDescent="0.2">
      <c r="A7" s="6" t="s">
        <v>47</v>
      </c>
      <c r="B7" s="170" t="s">
        <v>48</v>
      </c>
      <c r="C7" s="171"/>
      <c r="D7" s="171"/>
      <c r="E7" s="171"/>
      <c r="F7" s="171"/>
      <c r="G7" s="172"/>
      <c r="H7" s="7">
        <f>'PLANILHA DE PREÇO'!J14</f>
        <v>1286576.97</v>
      </c>
    </row>
    <row r="8" spans="1:9" x14ac:dyDescent="0.2">
      <c r="A8" s="6" t="s">
        <v>73</v>
      </c>
      <c r="B8" s="170" t="s">
        <v>74</v>
      </c>
      <c r="C8" s="171"/>
      <c r="D8" s="171"/>
      <c r="E8" s="171"/>
      <c r="F8" s="171"/>
      <c r="G8" s="172"/>
      <c r="H8" s="7">
        <f>'PLANILHA DE PREÇO'!J22</f>
        <v>14696891.439999999</v>
      </c>
    </row>
    <row r="9" spans="1:9" x14ac:dyDescent="0.2">
      <c r="A9" s="6" t="s">
        <v>95</v>
      </c>
      <c r="B9" s="170" t="s">
        <v>96</v>
      </c>
      <c r="C9" s="171"/>
      <c r="D9" s="171"/>
      <c r="E9" s="171"/>
      <c r="F9" s="171"/>
      <c r="G9" s="172"/>
      <c r="H9" s="7">
        <f>'PLANILHA DE PREÇO'!J32</f>
        <v>2820174</v>
      </c>
    </row>
    <row r="10" spans="1:9" x14ac:dyDescent="0.2">
      <c r="A10" s="6" t="s">
        <v>101</v>
      </c>
      <c r="B10" s="170" t="s">
        <v>102</v>
      </c>
      <c r="C10" s="171"/>
      <c r="D10" s="171"/>
      <c r="E10" s="171"/>
      <c r="F10" s="171"/>
      <c r="G10" s="172"/>
      <c r="H10" s="7">
        <f>'PLANILHA DE PREÇO'!J34</f>
        <v>33182.910000000003</v>
      </c>
    </row>
    <row r="11" spans="1:9" x14ac:dyDescent="0.2">
      <c r="A11" s="6" t="s">
        <v>110</v>
      </c>
      <c r="B11" s="170" t="s">
        <v>111</v>
      </c>
      <c r="C11" s="171"/>
      <c r="D11" s="171"/>
      <c r="E11" s="171"/>
      <c r="F11" s="171"/>
      <c r="G11" s="172"/>
      <c r="H11" s="7">
        <f>'PLANILHA DE PREÇO'!J37</f>
        <v>46622.67</v>
      </c>
    </row>
    <row r="12" spans="1:9" x14ac:dyDescent="0.2">
      <c r="A12" s="9"/>
      <c r="B12" s="10"/>
      <c r="C12" s="9"/>
      <c r="D12" s="157" t="s">
        <v>119</v>
      </c>
      <c r="E12" s="180"/>
      <c r="F12" s="14"/>
      <c r="G12" s="22"/>
      <c r="H12" s="11">
        <v>19508720</v>
      </c>
      <c r="I12" s="13"/>
    </row>
    <row r="13" spans="1:9" x14ac:dyDescent="0.2">
      <c r="A13" s="12"/>
      <c r="B13" s="12"/>
      <c r="C13" s="12"/>
      <c r="D13" s="23"/>
      <c r="E13" s="21"/>
      <c r="F13" s="15"/>
      <c r="G13" s="21"/>
      <c r="H13" s="12"/>
    </row>
    <row r="14" spans="1:9" ht="15" x14ac:dyDescent="0.2">
      <c r="A14" s="179" t="s">
        <v>847</v>
      </c>
      <c r="B14" s="161"/>
      <c r="C14" s="161"/>
      <c r="D14" s="161"/>
      <c r="E14" s="161"/>
      <c r="F14" s="161"/>
      <c r="G14" s="161"/>
      <c r="H14" s="161"/>
    </row>
    <row r="15" spans="1:9" ht="15" x14ac:dyDescent="0.2">
      <c r="A15" s="179" t="s">
        <v>817</v>
      </c>
      <c r="B15" s="161"/>
      <c r="C15" s="161"/>
      <c r="D15" s="161"/>
      <c r="E15" s="161"/>
      <c r="F15" s="161"/>
      <c r="G15" s="161"/>
      <c r="H15" s="161"/>
    </row>
    <row r="16" spans="1:9" ht="15" x14ac:dyDescent="0.2">
      <c r="A16" s="179" t="s">
        <v>818</v>
      </c>
      <c r="B16" s="161"/>
      <c r="C16" s="161"/>
      <c r="D16" s="161"/>
      <c r="E16" s="161"/>
      <c r="F16" s="161"/>
      <c r="G16" s="161"/>
      <c r="H16" s="161"/>
    </row>
    <row r="17" spans="1:8" ht="15" x14ac:dyDescent="0.2">
      <c r="A17" s="179" t="s">
        <v>819</v>
      </c>
      <c r="B17" s="161"/>
      <c r="C17" s="161"/>
      <c r="D17" s="161"/>
      <c r="E17" s="161"/>
      <c r="F17" s="161"/>
      <c r="G17" s="161"/>
      <c r="H17" s="161"/>
    </row>
  </sheetData>
  <mergeCells count="18">
    <mergeCell ref="B10:G10"/>
    <mergeCell ref="B9:G9"/>
    <mergeCell ref="A15:H15"/>
    <mergeCell ref="A16:H16"/>
    <mergeCell ref="A17:H17"/>
    <mergeCell ref="D12:E12"/>
    <mergeCell ref="A14:H14"/>
    <mergeCell ref="B11:G11"/>
    <mergeCell ref="C1:D1"/>
    <mergeCell ref="F1:G1"/>
    <mergeCell ref="C2:D2"/>
    <mergeCell ref="F2:G2"/>
    <mergeCell ref="B8:G8"/>
    <mergeCell ref="B7:G7"/>
    <mergeCell ref="A3:H3"/>
    <mergeCell ref="B4:G4"/>
    <mergeCell ref="B5:G5"/>
    <mergeCell ref="B6:G6"/>
  </mergeCells>
  <pageMargins left="0.51181102362204722" right="0.51181102362204722" top="1.5354330708661419" bottom="1.81" header="0.51181102362204722" footer="0.51181102362204722"/>
  <pageSetup paperSize="9" scale="87" fitToHeight="0" orientation="landscape" r:id="rId1"/>
  <headerFooter>
    <oddHeader>&amp;L&amp;G</oddHeader>
    <oddFooter>&amp;L &amp;G&amp;C&amp;G&amp;R&amp;G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showOutlineSymbols="0" showWhiteSpace="0" zoomScale="85" zoomScaleNormal="85" workbookViewId="0">
      <selection activeCell="F9" sqref="F9"/>
    </sheetView>
  </sheetViews>
  <sheetFormatPr defaultRowHeight="14.25" x14ac:dyDescent="0.2"/>
  <cols>
    <col min="1" max="1" width="5" style="125" bestFit="1" customWidth="1"/>
    <col min="2" max="2" width="7.875" style="125" bestFit="1" customWidth="1"/>
    <col min="3" max="3" width="6.75" style="125" bestFit="1" customWidth="1"/>
    <col min="4" max="4" width="58.125" style="125" customWidth="1"/>
    <col min="5" max="5" width="7.5" style="125" bestFit="1" customWidth="1"/>
    <col min="6" max="6" width="11.25" style="144" bestFit="1" customWidth="1"/>
    <col min="7" max="7" width="9.5" style="144" bestFit="1" customWidth="1"/>
    <col min="8" max="8" width="6.5" style="148" bestFit="1" customWidth="1"/>
    <col min="9" max="9" width="9.5" style="125" bestFit="1" customWidth="1"/>
    <col min="10" max="10" width="16.5" style="125" bestFit="1" customWidth="1"/>
    <col min="11" max="11" width="8.75" style="125" bestFit="1" customWidth="1"/>
    <col min="12" max="12" width="22.5" style="125" bestFit="1" customWidth="1"/>
    <col min="13" max="16384" width="9" style="125"/>
  </cols>
  <sheetData>
    <row r="1" spans="1:12" ht="15" x14ac:dyDescent="0.2">
      <c r="A1" s="124"/>
      <c r="B1" s="124"/>
      <c r="C1" s="124"/>
      <c r="D1" s="124" t="s">
        <v>0</v>
      </c>
      <c r="E1" s="189" t="s">
        <v>1</v>
      </c>
      <c r="F1" s="189"/>
      <c r="G1" s="149" t="s">
        <v>2</v>
      </c>
      <c r="H1" s="185" t="s">
        <v>120</v>
      </c>
      <c r="I1" s="185"/>
      <c r="J1" s="189" t="s">
        <v>3</v>
      </c>
      <c r="K1" s="189"/>
    </row>
    <row r="2" spans="1:12" ht="91.5" customHeight="1" x14ac:dyDescent="0.2">
      <c r="A2" s="126"/>
      <c r="B2" s="126"/>
      <c r="C2" s="126"/>
      <c r="D2" s="126" t="s">
        <v>845</v>
      </c>
      <c r="E2" s="190" t="s">
        <v>4</v>
      </c>
      <c r="F2" s="190"/>
      <c r="G2" s="150">
        <v>0.2135</v>
      </c>
      <c r="H2" s="186">
        <v>0.15279999999999999</v>
      </c>
      <c r="I2" s="187"/>
      <c r="J2" s="190" t="s">
        <v>851</v>
      </c>
      <c r="K2" s="190"/>
    </row>
    <row r="3" spans="1:12" x14ac:dyDescent="0.2">
      <c r="A3" s="188" t="s">
        <v>6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</row>
    <row r="4" spans="1:12" ht="30" x14ac:dyDescent="0.2">
      <c r="A4" s="116" t="s">
        <v>7</v>
      </c>
      <c r="B4" s="117" t="s">
        <v>8</v>
      </c>
      <c r="C4" s="116" t="s">
        <v>9</v>
      </c>
      <c r="D4" s="116" t="s">
        <v>10</v>
      </c>
      <c r="E4" s="118" t="s">
        <v>11</v>
      </c>
      <c r="F4" s="127" t="s">
        <v>12</v>
      </c>
      <c r="G4" s="127" t="s">
        <v>13</v>
      </c>
      <c r="H4" s="129"/>
      <c r="I4" s="128" t="s">
        <v>14</v>
      </c>
      <c r="J4" s="128" t="s">
        <v>15</v>
      </c>
      <c r="K4" s="128" t="s">
        <v>16</v>
      </c>
    </row>
    <row r="5" spans="1:12" ht="25.5" x14ac:dyDescent="0.2">
      <c r="A5" s="119" t="s">
        <v>17</v>
      </c>
      <c r="B5" s="119"/>
      <c r="C5" s="119"/>
      <c r="D5" s="119" t="s">
        <v>845</v>
      </c>
      <c r="E5" s="130"/>
      <c r="F5" s="131"/>
      <c r="G5" s="151"/>
      <c r="H5" s="133"/>
      <c r="I5" s="132"/>
      <c r="J5" s="134">
        <v>19508720</v>
      </c>
      <c r="K5" s="135">
        <v>1</v>
      </c>
    </row>
    <row r="6" spans="1:12" x14ac:dyDescent="0.2">
      <c r="A6" s="119" t="s">
        <v>18</v>
      </c>
      <c r="B6" s="119"/>
      <c r="C6" s="119"/>
      <c r="D6" s="119" t="s">
        <v>19</v>
      </c>
      <c r="E6" s="136"/>
      <c r="F6" s="137"/>
      <c r="G6" s="152"/>
      <c r="H6" s="138"/>
      <c r="I6" s="138"/>
      <c r="J6" s="134">
        <v>625272</v>
      </c>
      <c r="K6" s="135">
        <v>0.98529999999999995</v>
      </c>
    </row>
    <row r="7" spans="1:12" ht="25.5" x14ac:dyDescent="0.2">
      <c r="A7" s="120" t="s">
        <v>20</v>
      </c>
      <c r="B7" s="121" t="s">
        <v>21</v>
      </c>
      <c r="C7" s="120" t="s">
        <v>22</v>
      </c>
      <c r="D7" s="120" t="s">
        <v>23</v>
      </c>
      <c r="E7" s="139" t="s">
        <v>24</v>
      </c>
      <c r="F7" s="140">
        <v>64190</v>
      </c>
      <c r="G7" s="153">
        <v>0.56999999999999995</v>
      </c>
      <c r="H7" s="142">
        <v>0.2135</v>
      </c>
      <c r="I7" s="141">
        <v>0.69</v>
      </c>
      <c r="J7" s="140">
        <v>44399.9</v>
      </c>
      <c r="K7" s="142">
        <v>0</v>
      </c>
      <c r="L7" s="143"/>
    </row>
    <row r="8" spans="1:12" ht="38.25" x14ac:dyDescent="0.2">
      <c r="A8" s="120" t="s">
        <v>25</v>
      </c>
      <c r="B8" s="121" t="s">
        <v>26</v>
      </c>
      <c r="C8" s="120" t="s">
        <v>22</v>
      </c>
      <c r="D8" s="120" t="s">
        <v>27</v>
      </c>
      <c r="E8" s="139" t="s">
        <v>24</v>
      </c>
      <c r="F8" s="140">
        <v>19257</v>
      </c>
      <c r="G8" s="153">
        <v>0.69</v>
      </c>
      <c r="H8" s="142">
        <v>0.2135</v>
      </c>
      <c r="I8" s="141">
        <v>0.84</v>
      </c>
      <c r="J8" s="140">
        <v>16124.17</v>
      </c>
      <c r="K8" s="142">
        <v>0</v>
      </c>
      <c r="L8" s="143"/>
    </row>
    <row r="9" spans="1:12" ht="25.5" x14ac:dyDescent="0.2">
      <c r="A9" s="120" t="s">
        <v>28</v>
      </c>
      <c r="B9" s="121" t="s">
        <v>29</v>
      </c>
      <c r="C9" s="120" t="s">
        <v>22</v>
      </c>
      <c r="D9" s="120" t="s">
        <v>30</v>
      </c>
      <c r="E9" s="139" t="s">
        <v>31</v>
      </c>
      <c r="F9" s="141">
        <v>5</v>
      </c>
      <c r="G9" s="153">
        <v>2169.73</v>
      </c>
      <c r="H9" s="142">
        <v>0.2135</v>
      </c>
      <c r="I9" s="140">
        <v>2632.97</v>
      </c>
      <c r="J9" s="140">
        <v>13164.84</v>
      </c>
      <c r="K9" s="142">
        <v>0</v>
      </c>
    </row>
    <row r="10" spans="1:12" ht="38.25" x14ac:dyDescent="0.2">
      <c r="A10" s="120" t="s">
        <v>32</v>
      </c>
      <c r="B10" s="121" t="s">
        <v>33</v>
      </c>
      <c r="C10" s="120" t="s">
        <v>22</v>
      </c>
      <c r="D10" s="120" t="s">
        <v>34</v>
      </c>
      <c r="E10" s="139" t="s">
        <v>35</v>
      </c>
      <c r="F10" s="140">
        <v>140000</v>
      </c>
      <c r="G10" s="153">
        <v>0.4</v>
      </c>
      <c r="H10" s="142">
        <v>0.2135</v>
      </c>
      <c r="I10" s="141">
        <v>0.49</v>
      </c>
      <c r="J10" s="140">
        <v>67956</v>
      </c>
      <c r="K10" s="142">
        <v>0.4516</v>
      </c>
    </row>
    <row r="11" spans="1:12" ht="38.25" x14ac:dyDescent="0.2">
      <c r="A11" s="120" t="s">
        <v>36</v>
      </c>
      <c r="B11" s="121" t="s">
        <v>37</v>
      </c>
      <c r="C11" s="120" t="s">
        <v>22</v>
      </c>
      <c r="D11" s="120" t="s">
        <v>38</v>
      </c>
      <c r="E11" s="139" t="s">
        <v>39</v>
      </c>
      <c r="F11" s="141">
        <v>100</v>
      </c>
      <c r="G11" s="153">
        <v>2701.87</v>
      </c>
      <c r="H11" s="142">
        <v>0.2135</v>
      </c>
      <c r="I11" s="140">
        <v>3278.72</v>
      </c>
      <c r="J11" s="140">
        <v>327871.92</v>
      </c>
      <c r="K11" s="142">
        <v>2.8899999999999999E-2</v>
      </c>
    </row>
    <row r="12" spans="1:12" ht="38.25" x14ac:dyDescent="0.2">
      <c r="A12" s="120" t="s">
        <v>40</v>
      </c>
      <c r="B12" s="121" t="s">
        <v>41</v>
      </c>
      <c r="C12" s="120" t="s">
        <v>22</v>
      </c>
      <c r="D12" s="120" t="s">
        <v>42</v>
      </c>
      <c r="E12" s="139" t="s">
        <v>35</v>
      </c>
      <c r="F12" s="140">
        <v>140000</v>
      </c>
      <c r="G12" s="153">
        <v>0.54</v>
      </c>
      <c r="H12" s="142">
        <v>0.2135</v>
      </c>
      <c r="I12" s="141">
        <v>0.66</v>
      </c>
      <c r="J12" s="140">
        <v>91740.6</v>
      </c>
      <c r="K12" s="142">
        <v>0.50470000000000004</v>
      </c>
    </row>
    <row r="13" spans="1:12" ht="25.5" x14ac:dyDescent="0.2">
      <c r="A13" s="120" t="s">
        <v>43</v>
      </c>
      <c r="B13" s="121" t="s">
        <v>44</v>
      </c>
      <c r="C13" s="120" t="s">
        <v>22</v>
      </c>
      <c r="D13" s="120" t="s">
        <v>45</v>
      </c>
      <c r="E13" s="139" t="s">
        <v>46</v>
      </c>
      <c r="F13" s="140">
        <v>33600</v>
      </c>
      <c r="G13" s="153">
        <v>1.57</v>
      </c>
      <c r="H13" s="142">
        <v>0.2135</v>
      </c>
      <c r="I13" s="141">
        <v>1.91</v>
      </c>
      <c r="J13" s="140">
        <v>64014.55</v>
      </c>
      <c r="K13" s="142">
        <v>1E-4</v>
      </c>
    </row>
    <row r="14" spans="1:12" x14ac:dyDescent="0.2">
      <c r="A14" s="119" t="s">
        <v>47</v>
      </c>
      <c r="B14" s="119"/>
      <c r="C14" s="119"/>
      <c r="D14" s="119" t="s">
        <v>48</v>
      </c>
      <c r="E14" s="136"/>
      <c r="F14" s="137"/>
      <c r="G14" s="154"/>
      <c r="H14" s="138"/>
      <c r="I14" s="138"/>
      <c r="J14" s="134">
        <v>1286576.97</v>
      </c>
      <c r="K14" s="135">
        <v>1.1000000000000001E-3</v>
      </c>
    </row>
    <row r="15" spans="1:12" ht="25.5" x14ac:dyDescent="0.2">
      <c r="A15" s="120" t="s">
        <v>49</v>
      </c>
      <c r="B15" s="121" t="s">
        <v>50</v>
      </c>
      <c r="C15" s="120" t="s">
        <v>22</v>
      </c>
      <c r="D15" s="120" t="s">
        <v>51</v>
      </c>
      <c r="E15" s="139" t="s">
        <v>35</v>
      </c>
      <c r="F15" s="140">
        <v>140000</v>
      </c>
      <c r="G15" s="153">
        <v>0.2</v>
      </c>
      <c r="H15" s="142">
        <v>0.2135</v>
      </c>
      <c r="I15" s="141">
        <v>0.24</v>
      </c>
      <c r="J15" s="140">
        <v>33978</v>
      </c>
      <c r="K15" s="142">
        <v>0</v>
      </c>
    </row>
    <row r="16" spans="1:12" ht="63.75" x14ac:dyDescent="0.2">
      <c r="A16" s="120" t="s">
        <v>52</v>
      </c>
      <c r="B16" s="121" t="s">
        <v>53</v>
      </c>
      <c r="C16" s="120" t="s">
        <v>54</v>
      </c>
      <c r="D16" s="120" t="s">
        <v>55</v>
      </c>
      <c r="E16" s="139" t="s">
        <v>46</v>
      </c>
      <c r="F16" s="140">
        <v>28000</v>
      </c>
      <c r="G16" s="153">
        <v>8.64</v>
      </c>
      <c r="H16" s="142">
        <v>0.2135</v>
      </c>
      <c r="I16" s="141">
        <v>10.48</v>
      </c>
      <c r="J16" s="140">
        <v>293569.91999999998</v>
      </c>
      <c r="K16" s="142">
        <v>2.9999999999999997E-4</v>
      </c>
    </row>
    <row r="17" spans="1:11" ht="25.5" x14ac:dyDescent="0.2">
      <c r="A17" s="120" t="s">
        <v>56</v>
      </c>
      <c r="B17" s="121" t="s">
        <v>57</v>
      </c>
      <c r="C17" s="120" t="s">
        <v>54</v>
      </c>
      <c r="D17" s="120" t="s">
        <v>58</v>
      </c>
      <c r="E17" s="139" t="s">
        <v>35</v>
      </c>
      <c r="F17" s="140">
        <v>140000</v>
      </c>
      <c r="G17" s="153">
        <v>1.1299999999999999</v>
      </c>
      <c r="H17" s="142">
        <v>0.2135</v>
      </c>
      <c r="I17" s="141">
        <v>1.37</v>
      </c>
      <c r="J17" s="140">
        <v>191975.7</v>
      </c>
      <c r="K17" s="142">
        <v>2.0000000000000001E-4</v>
      </c>
    </row>
    <row r="18" spans="1:11" ht="51" x14ac:dyDescent="0.2">
      <c r="A18" s="120" t="s">
        <v>59</v>
      </c>
      <c r="B18" s="121" t="s">
        <v>60</v>
      </c>
      <c r="C18" s="120" t="s">
        <v>54</v>
      </c>
      <c r="D18" s="120" t="s">
        <v>61</v>
      </c>
      <c r="E18" s="139" t="s">
        <v>62</v>
      </c>
      <c r="F18" s="140">
        <v>63000</v>
      </c>
      <c r="G18" s="153">
        <v>2.57</v>
      </c>
      <c r="H18" s="142">
        <v>0.2135</v>
      </c>
      <c r="I18" s="141">
        <v>3.12</v>
      </c>
      <c r="J18" s="140">
        <v>196477.79</v>
      </c>
      <c r="K18" s="142">
        <v>2.0000000000000001E-4</v>
      </c>
    </row>
    <row r="19" spans="1:11" ht="25.5" x14ac:dyDescent="0.2">
      <c r="A19" s="120" t="s">
        <v>63</v>
      </c>
      <c r="B19" s="121" t="s">
        <v>64</v>
      </c>
      <c r="C19" s="120" t="s">
        <v>54</v>
      </c>
      <c r="D19" s="120" t="s">
        <v>65</v>
      </c>
      <c r="E19" s="139" t="s">
        <v>66</v>
      </c>
      <c r="F19" s="140">
        <v>315000</v>
      </c>
      <c r="G19" s="153">
        <v>0.69</v>
      </c>
      <c r="H19" s="142">
        <v>0.2135</v>
      </c>
      <c r="I19" s="141">
        <v>0.84</v>
      </c>
      <c r="J19" s="140">
        <v>263754.23</v>
      </c>
      <c r="K19" s="142">
        <v>2.0000000000000001E-4</v>
      </c>
    </row>
    <row r="20" spans="1:11" ht="25.5" x14ac:dyDescent="0.2">
      <c r="A20" s="120" t="s">
        <v>67</v>
      </c>
      <c r="B20" s="121" t="s">
        <v>68</v>
      </c>
      <c r="C20" s="120" t="s">
        <v>54</v>
      </c>
      <c r="D20" s="120" t="s">
        <v>69</v>
      </c>
      <c r="E20" s="139" t="s">
        <v>66</v>
      </c>
      <c r="F20" s="140">
        <v>315000</v>
      </c>
      <c r="G20" s="153">
        <v>0.56000000000000005</v>
      </c>
      <c r="H20" s="142">
        <v>0.2135</v>
      </c>
      <c r="I20" s="141">
        <v>0.68</v>
      </c>
      <c r="J20" s="140">
        <v>214061.4</v>
      </c>
      <c r="K20" s="142">
        <v>2.0000000000000001E-4</v>
      </c>
    </row>
    <row r="21" spans="1:11" x14ac:dyDescent="0.2">
      <c r="A21" s="120" t="s">
        <v>70</v>
      </c>
      <c r="B21" s="121" t="s">
        <v>71</v>
      </c>
      <c r="C21" s="120" t="s">
        <v>54</v>
      </c>
      <c r="D21" s="120" t="s">
        <v>72</v>
      </c>
      <c r="E21" s="139" t="s">
        <v>46</v>
      </c>
      <c r="F21" s="140">
        <v>42000</v>
      </c>
      <c r="G21" s="153">
        <v>1.82</v>
      </c>
      <c r="H21" s="142">
        <v>0.2135</v>
      </c>
      <c r="I21" s="141">
        <v>2.21</v>
      </c>
      <c r="J21" s="140">
        <v>92759.94</v>
      </c>
      <c r="K21" s="142">
        <v>1E-4</v>
      </c>
    </row>
    <row r="22" spans="1:11" x14ac:dyDescent="0.2">
      <c r="A22" s="119" t="s">
        <v>73</v>
      </c>
      <c r="B22" s="119"/>
      <c r="C22" s="119"/>
      <c r="D22" s="119" t="s">
        <v>74</v>
      </c>
      <c r="E22" s="136"/>
      <c r="F22" s="137"/>
      <c r="G22" s="154"/>
      <c r="H22" s="138"/>
      <c r="I22" s="138"/>
      <c r="J22" s="134">
        <v>14696891.439999999</v>
      </c>
      <c r="K22" s="135">
        <v>1.11E-2</v>
      </c>
    </row>
    <row r="23" spans="1:11" ht="25.5" x14ac:dyDescent="0.2">
      <c r="A23" s="120" t="s">
        <v>75</v>
      </c>
      <c r="B23" s="121" t="s">
        <v>76</v>
      </c>
      <c r="C23" s="120" t="s">
        <v>54</v>
      </c>
      <c r="D23" s="120" t="s">
        <v>77</v>
      </c>
      <c r="E23" s="139" t="s">
        <v>46</v>
      </c>
      <c r="F23" s="140">
        <v>28000</v>
      </c>
      <c r="G23" s="153">
        <v>12.38</v>
      </c>
      <c r="H23" s="142">
        <v>0.2135</v>
      </c>
      <c r="I23" s="141">
        <v>15.02</v>
      </c>
      <c r="J23" s="140">
        <v>420647.64</v>
      </c>
      <c r="K23" s="142">
        <v>4.0000000000000002E-4</v>
      </c>
    </row>
    <row r="24" spans="1:11" ht="25.5" x14ac:dyDescent="0.2">
      <c r="A24" s="120" t="s">
        <v>78</v>
      </c>
      <c r="B24" s="121" t="s">
        <v>64</v>
      </c>
      <c r="C24" s="120" t="s">
        <v>54</v>
      </c>
      <c r="D24" s="120" t="s">
        <v>65</v>
      </c>
      <c r="E24" s="139" t="s">
        <v>66</v>
      </c>
      <c r="F24" s="140">
        <v>420000</v>
      </c>
      <c r="G24" s="153">
        <v>0.69</v>
      </c>
      <c r="H24" s="142">
        <v>0.2135</v>
      </c>
      <c r="I24" s="141">
        <v>0.84</v>
      </c>
      <c r="J24" s="140">
        <v>351672.3</v>
      </c>
      <c r="K24" s="142">
        <v>2.9999999999999997E-4</v>
      </c>
    </row>
    <row r="25" spans="1:11" ht="25.5" x14ac:dyDescent="0.2">
      <c r="A25" s="120" t="s">
        <v>79</v>
      </c>
      <c r="B25" s="121" t="s">
        <v>68</v>
      </c>
      <c r="C25" s="120" t="s">
        <v>54</v>
      </c>
      <c r="D25" s="120" t="s">
        <v>69</v>
      </c>
      <c r="E25" s="139" t="s">
        <v>66</v>
      </c>
      <c r="F25" s="140">
        <v>630000</v>
      </c>
      <c r="G25" s="153">
        <v>0.56000000000000005</v>
      </c>
      <c r="H25" s="142">
        <v>0.2135</v>
      </c>
      <c r="I25" s="141">
        <v>0.68</v>
      </c>
      <c r="J25" s="140">
        <v>428122.8</v>
      </c>
      <c r="K25" s="142">
        <v>4.0000000000000002E-4</v>
      </c>
    </row>
    <row r="26" spans="1:11" ht="51" x14ac:dyDescent="0.2">
      <c r="A26" s="120" t="s">
        <v>80</v>
      </c>
      <c r="B26" s="121" t="s">
        <v>81</v>
      </c>
      <c r="C26" s="120" t="s">
        <v>82</v>
      </c>
      <c r="D26" s="120" t="s">
        <v>83</v>
      </c>
      <c r="E26" s="139" t="s">
        <v>35</v>
      </c>
      <c r="F26" s="140">
        <v>140000</v>
      </c>
      <c r="G26" s="153">
        <v>15.34</v>
      </c>
      <c r="H26" s="142">
        <v>0.2135</v>
      </c>
      <c r="I26" s="141">
        <v>18.62</v>
      </c>
      <c r="J26" s="140">
        <v>2606112.6</v>
      </c>
      <c r="K26" s="142">
        <v>3.5999999999999999E-3</v>
      </c>
    </row>
    <row r="27" spans="1:11" ht="38.25" x14ac:dyDescent="0.2">
      <c r="A27" s="120" t="s">
        <v>84</v>
      </c>
      <c r="B27" s="121" t="s">
        <v>85</v>
      </c>
      <c r="C27" s="120" t="s">
        <v>54</v>
      </c>
      <c r="D27" s="120" t="s">
        <v>86</v>
      </c>
      <c r="E27" s="139" t="s">
        <v>66</v>
      </c>
      <c r="F27" s="140">
        <v>268800</v>
      </c>
      <c r="G27" s="153">
        <v>1.68</v>
      </c>
      <c r="H27" s="142">
        <v>0.2135</v>
      </c>
      <c r="I27" s="141">
        <v>2.04</v>
      </c>
      <c r="J27" s="140">
        <v>547997.18000000005</v>
      </c>
      <c r="K27" s="142">
        <v>5.0000000000000001E-4</v>
      </c>
    </row>
    <row r="28" spans="1:11" ht="38.25" x14ac:dyDescent="0.2">
      <c r="A28" s="120" t="s">
        <v>87</v>
      </c>
      <c r="B28" s="121" t="s">
        <v>88</v>
      </c>
      <c r="C28" s="120" t="s">
        <v>54</v>
      </c>
      <c r="D28" s="120" t="s">
        <v>89</v>
      </c>
      <c r="E28" s="139" t="s">
        <v>66</v>
      </c>
      <c r="F28" s="140">
        <v>1881600</v>
      </c>
      <c r="G28" s="153">
        <v>1.06</v>
      </c>
      <c r="H28" s="142">
        <v>0.2135</v>
      </c>
      <c r="I28" s="141">
        <v>1.29</v>
      </c>
      <c r="J28" s="140">
        <v>2420320.9</v>
      </c>
      <c r="K28" s="142">
        <v>2.8E-3</v>
      </c>
    </row>
    <row r="29" spans="1:11" ht="25.5" x14ac:dyDescent="0.2">
      <c r="A29" s="120" t="s">
        <v>90</v>
      </c>
      <c r="B29" s="121" t="s">
        <v>64</v>
      </c>
      <c r="C29" s="120" t="s">
        <v>54</v>
      </c>
      <c r="D29" s="120" t="s">
        <v>65</v>
      </c>
      <c r="E29" s="139" t="s">
        <v>66</v>
      </c>
      <c r="F29" s="140">
        <v>13720</v>
      </c>
      <c r="G29" s="153">
        <v>0.69</v>
      </c>
      <c r="H29" s="142">
        <v>0.2135</v>
      </c>
      <c r="I29" s="141">
        <v>0.84</v>
      </c>
      <c r="J29" s="140">
        <v>11487.96</v>
      </c>
      <c r="K29" s="142">
        <v>0</v>
      </c>
    </row>
    <row r="30" spans="1:11" ht="25.5" x14ac:dyDescent="0.2">
      <c r="A30" s="120" t="s">
        <v>91</v>
      </c>
      <c r="B30" s="121" t="s">
        <v>68</v>
      </c>
      <c r="C30" s="120" t="s">
        <v>54</v>
      </c>
      <c r="D30" s="120" t="s">
        <v>69</v>
      </c>
      <c r="E30" s="139" t="s">
        <v>66</v>
      </c>
      <c r="F30" s="140">
        <v>96040</v>
      </c>
      <c r="G30" s="153">
        <v>0.56000000000000005</v>
      </c>
      <c r="H30" s="142">
        <v>0.2135</v>
      </c>
      <c r="I30" s="141">
        <v>0.68</v>
      </c>
      <c r="J30" s="140">
        <v>65264.94</v>
      </c>
      <c r="K30" s="142">
        <v>1E-4</v>
      </c>
    </row>
    <row r="31" spans="1:11" ht="38.25" x14ac:dyDescent="0.2">
      <c r="A31" s="120" t="s">
        <v>92</v>
      </c>
      <c r="B31" s="121" t="s">
        <v>93</v>
      </c>
      <c r="C31" s="120" t="s">
        <v>22</v>
      </c>
      <c r="D31" s="120" t="s">
        <v>94</v>
      </c>
      <c r="E31" s="139" t="s">
        <v>35</v>
      </c>
      <c r="F31" s="140">
        <v>140000</v>
      </c>
      <c r="G31" s="153">
        <v>48.61</v>
      </c>
      <c r="H31" s="142">
        <v>0.15279999999999999</v>
      </c>
      <c r="I31" s="141">
        <v>56.04</v>
      </c>
      <c r="J31" s="140">
        <v>7845265.1200000001</v>
      </c>
      <c r="K31" s="142">
        <v>3.0000000000000001E-3</v>
      </c>
    </row>
    <row r="32" spans="1:11" x14ac:dyDescent="0.2">
      <c r="A32" s="119" t="s">
        <v>95</v>
      </c>
      <c r="B32" s="119"/>
      <c r="C32" s="119"/>
      <c r="D32" s="119" t="s">
        <v>96</v>
      </c>
      <c r="E32" s="136"/>
      <c r="F32" s="137"/>
      <c r="G32" s="154"/>
      <c r="H32" s="138"/>
      <c r="I32" s="138"/>
      <c r="J32" s="134">
        <v>2820174</v>
      </c>
      <c r="K32" s="135">
        <v>2.3999999999999998E-3</v>
      </c>
    </row>
    <row r="33" spans="1:12" ht="25.5" x14ac:dyDescent="0.2">
      <c r="A33" s="120" t="s">
        <v>97</v>
      </c>
      <c r="B33" s="121" t="s">
        <v>98</v>
      </c>
      <c r="C33" s="120" t="s">
        <v>54</v>
      </c>
      <c r="D33" s="120" t="s">
        <v>99</v>
      </c>
      <c r="E33" s="139" t="s">
        <v>100</v>
      </c>
      <c r="F33" s="140">
        <v>40000</v>
      </c>
      <c r="G33" s="153">
        <v>58.1</v>
      </c>
      <c r="H33" s="142">
        <v>0.2135</v>
      </c>
      <c r="I33" s="141">
        <v>70.5</v>
      </c>
      <c r="J33" s="140">
        <v>2820174</v>
      </c>
      <c r="K33" s="142">
        <v>2.3999999999999998E-3</v>
      </c>
    </row>
    <row r="34" spans="1:12" x14ac:dyDescent="0.2">
      <c r="A34" s="119" t="s">
        <v>101</v>
      </c>
      <c r="B34" s="119"/>
      <c r="C34" s="119"/>
      <c r="D34" s="119" t="s">
        <v>102</v>
      </c>
      <c r="E34" s="136"/>
      <c r="F34" s="137"/>
      <c r="G34" s="152"/>
      <c r="H34" s="138"/>
      <c r="I34" s="138"/>
      <c r="J34" s="134">
        <v>33182.910000000003</v>
      </c>
      <c r="K34" s="135">
        <v>0</v>
      </c>
    </row>
    <row r="35" spans="1:12" ht="25.5" x14ac:dyDescent="0.2">
      <c r="A35" s="120" t="s">
        <v>103</v>
      </c>
      <c r="B35" s="121" t="s">
        <v>104</v>
      </c>
      <c r="C35" s="120" t="s">
        <v>54</v>
      </c>
      <c r="D35" s="120" t="s">
        <v>105</v>
      </c>
      <c r="E35" s="139" t="s">
        <v>106</v>
      </c>
      <c r="F35" s="141">
        <v>40</v>
      </c>
      <c r="G35" s="153">
        <v>250.72</v>
      </c>
      <c r="H35" s="142">
        <v>0.2135</v>
      </c>
      <c r="I35" s="141">
        <v>304.25</v>
      </c>
      <c r="J35" s="140">
        <v>12169.95</v>
      </c>
      <c r="K35" s="142">
        <v>0</v>
      </c>
    </row>
    <row r="36" spans="1:12" ht="38.25" x14ac:dyDescent="0.2">
      <c r="A36" s="120" t="s">
        <v>107</v>
      </c>
      <c r="B36" s="121" t="s">
        <v>108</v>
      </c>
      <c r="C36" s="120" t="s">
        <v>54</v>
      </c>
      <c r="D36" s="120" t="s">
        <v>109</v>
      </c>
      <c r="E36" s="139" t="s">
        <v>106</v>
      </c>
      <c r="F36" s="141">
        <v>40</v>
      </c>
      <c r="G36" s="153">
        <v>432.9</v>
      </c>
      <c r="H36" s="142">
        <v>0.2135</v>
      </c>
      <c r="I36" s="141">
        <v>525.32000000000005</v>
      </c>
      <c r="J36" s="140">
        <v>21012.97</v>
      </c>
      <c r="K36" s="142">
        <v>0</v>
      </c>
      <c r="L36" s="143"/>
    </row>
    <row r="37" spans="1:12" x14ac:dyDescent="0.2">
      <c r="A37" s="119" t="s">
        <v>110</v>
      </c>
      <c r="B37" s="119"/>
      <c r="C37" s="119"/>
      <c r="D37" s="119" t="s">
        <v>111</v>
      </c>
      <c r="E37" s="136"/>
      <c r="F37" s="137"/>
      <c r="G37" s="152"/>
      <c r="H37" s="138"/>
      <c r="I37" s="138"/>
      <c r="J37" s="134">
        <v>46622.67</v>
      </c>
      <c r="K37" s="135">
        <v>0</v>
      </c>
    </row>
    <row r="38" spans="1:12" ht="38.25" x14ac:dyDescent="0.2">
      <c r="A38" s="120" t="s">
        <v>112</v>
      </c>
      <c r="B38" s="121" t="s">
        <v>113</v>
      </c>
      <c r="C38" s="120" t="s">
        <v>22</v>
      </c>
      <c r="D38" s="120" t="s">
        <v>114</v>
      </c>
      <c r="E38" s="139" t="s">
        <v>31</v>
      </c>
      <c r="F38" s="141">
        <v>100</v>
      </c>
      <c r="G38" s="153">
        <v>200.6</v>
      </c>
      <c r="H38" s="142">
        <v>0.2135</v>
      </c>
      <c r="I38" s="141">
        <v>243.43</v>
      </c>
      <c r="J38" s="140">
        <v>24342.81</v>
      </c>
      <c r="K38" s="142">
        <v>0</v>
      </c>
      <c r="L38" s="144"/>
    </row>
    <row r="39" spans="1:12" ht="25.5" x14ac:dyDescent="0.2">
      <c r="A39" s="120" t="s">
        <v>115</v>
      </c>
      <c r="B39" s="121" t="s">
        <v>116</v>
      </c>
      <c r="C39" s="120" t="s">
        <v>22</v>
      </c>
      <c r="D39" s="120" t="s">
        <v>117</v>
      </c>
      <c r="E39" s="139" t="s">
        <v>118</v>
      </c>
      <c r="F39" s="140">
        <v>1000</v>
      </c>
      <c r="G39" s="153">
        <v>18.36</v>
      </c>
      <c r="H39" s="142">
        <v>0.2135</v>
      </c>
      <c r="I39" s="141">
        <v>22.28</v>
      </c>
      <c r="J39" s="140">
        <v>22279.86</v>
      </c>
      <c r="K39" s="142">
        <v>0</v>
      </c>
    </row>
    <row r="40" spans="1:12" x14ac:dyDescent="0.2">
      <c r="A40" s="183" t="s">
        <v>745</v>
      </c>
      <c r="B40" s="183"/>
      <c r="C40" s="183"/>
      <c r="D40" s="183"/>
      <c r="E40" s="183"/>
      <c r="F40" s="184"/>
      <c r="G40" s="184"/>
      <c r="H40" s="184"/>
      <c r="I40" s="184"/>
      <c r="J40" s="122">
        <v>19508719.995044123</v>
      </c>
      <c r="K40" s="123"/>
    </row>
    <row r="41" spans="1:12" x14ac:dyDescent="0.2">
      <c r="A41" s="145"/>
      <c r="B41" s="145"/>
      <c r="C41" s="145"/>
      <c r="D41" s="145"/>
      <c r="E41" s="145"/>
      <c r="F41" s="146"/>
      <c r="G41" s="146"/>
      <c r="H41" s="147"/>
      <c r="I41" s="145"/>
      <c r="J41" s="145"/>
      <c r="K41" s="145"/>
    </row>
    <row r="42" spans="1:12" x14ac:dyDescent="0.2">
      <c r="A42" s="181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43"/>
    </row>
    <row r="43" spans="1:12" ht="15" x14ac:dyDescent="0.2">
      <c r="J43" s="115"/>
    </row>
    <row r="44" spans="1:12" ht="15" customHeight="1" x14ac:dyDescent="0.2">
      <c r="A44" s="160" t="s">
        <v>847</v>
      </c>
      <c r="B44" s="160"/>
      <c r="C44" s="160"/>
      <c r="D44" s="160"/>
      <c r="E44" s="160"/>
      <c r="F44" s="160"/>
      <c r="G44" s="160"/>
      <c r="H44" s="160"/>
      <c r="I44" s="160"/>
      <c r="J44" s="160"/>
      <c r="K44" s="160"/>
    </row>
    <row r="45" spans="1:12" ht="15" x14ac:dyDescent="0.2">
      <c r="A45" s="155" t="s">
        <v>817</v>
      </c>
      <c r="B45" s="155"/>
      <c r="C45" s="155"/>
      <c r="D45" s="155"/>
      <c r="E45" s="155"/>
      <c r="F45" s="155"/>
      <c r="G45" s="155"/>
      <c r="H45" s="155"/>
      <c r="I45" s="155"/>
      <c r="J45" s="155"/>
      <c r="K45" s="155"/>
    </row>
    <row r="46" spans="1:12" ht="15" x14ac:dyDescent="0.2">
      <c r="A46" s="155" t="s">
        <v>818</v>
      </c>
      <c r="B46" s="155"/>
      <c r="C46" s="155"/>
      <c r="D46" s="155"/>
      <c r="E46" s="155"/>
      <c r="F46" s="155"/>
      <c r="G46" s="155"/>
      <c r="H46" s="155"/>
      <c r="I46" s="155"/>
      <c r="J46" s="155"/>
      <c r="K46" s="155"/>
    </row>
    <row r="47" spans="1:12" ht="15" x14ac:dyDescent="0.2">
      <c r="A47" s="155" t="s">
        <v>819</v>
      </c>
      <c r="B47" s="155"/>
      <c r="C47" s="155"/>
      <c r="D47" s="155"/>
      <c r="E47" s="155"/>
      <c r="F47" s="155"/>
      <c r="G47" s="155"/>
      <c r="H47" s="155"/>
      <c r="I47" s="155"/>
      <c r="J47" s="155"/>
      <c r="K47" s="155"/>
    </row>
  </sheetData>
  <mergeCells count="13">
    <mergeCell ref="A40:I40"/>
    <mergeCell ref="H1:I1"/>
    <mergeCell ref="H2:I2"/>
    <mergeCell ref="A3:K3"/>
    <mergeCell ref="E1:F1"/>
    <mergeCell ref="J1:K1"/>
    <mergeCell ref="E2:F2"/>
    <mergeCell ref="J2:K2"/>
    <mergeCell ref="A44:K44"/>
    <mergeCell ref="A45:K45"/>
    <mergeCell ref="A46:K46"/>
    <mergeCell ref="A47:K47"/>
    <mergeCell ref="A42:K42"/>
  </mergeCells>
  <pageMargins left="0.51181102362204722" right="0.51181102362204722" top="1.1811023622047245" bottom="1.4566929133858268" header="0.15748031496062992" footer="0.19685039370078741"/>
  <pageSetup paperSize="9" scale="85" fitToHeight="0" orientation="landscape" r:id="rId1"/>
  <headerFooter>
    <oddHeader>&amp;L &amp;G</oddHeader>
    <oddFooter>&amp;L &amp;G&amp;C&amp;G&amp;R&amp;G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60B99-997B-4A5E-8F44-B085FE1F8C9D}">
  <sheetPr>
    <pageSetUpPr fitToPage="1"/>
  </sheetPr>
  <dimension ref="A1:K1258"/>
  <sheetViews>
    <sheetView showOutlineSymbols="0" showWhiteSpace="0" topLeftCell="B1" workbookViewId="0">
      <selection activeCell="I2" sqref="I2:J2"/>
    </sheetView>
  </sheetViews>
  <sheetFormatPr defaultRowHeight="11.25" x14ac:dyDescent="0.2"/>
  <cols>
    <col min="1" max="1" width="8.25" style="24" bestFit="1" customWidth="1"/>
    <col min="2" max="2" width="7.625" style="24" bestFit="1" customWidth="1"/>
    <col min="3" max="3" width="6.25" style="24" bestFit="1" customWidth="1"/>
    <col min="4" max="4" width="60" style="24" bestFit="1" customWidth="1"/>
    <col min="5" max="5" width="10.25" style="24" bestFit="1" customWidth="1"/>
    <col min="6" max="6" width="8.625" style="24" bestFit="1" customWidth="1"/>
    <col min="7" max="7" width="9.125" style="24" bestFit="1" customWidth="1"/>
    <col min="8" max="8" width="8.75" style="24" bestFit="1" customWidth="1"/>
    <col min="9" max="9" width="9.625" style="24" bestFit="1" customWidth="1"/>
    <col min="10" max="10" width="10.375" style="24" bestFit="1" customWidth="1"/>
    <col min="11" max="11" width="14" style="24" bestFit="1" customWidth="1"/>
    <col min="12" max="16384" width="9" style="24"/>
  </cols>
  <sheetData>
    <row r="1" spans="1:10" x14ac:dyDescent="0.2">
      <c r="A1" s="26"/>
      <c r="B1" s="26"/>
      <c r="C1" s="204" t="s">
        <v>695</v>
      </c>
      <c r="D1" s="204"/>
      <c r="E1" s="204" t="s">
        <v>1</v>
      </c>
      <c r="F1" s="204"/>
      <c r="G1" s="204" t="s">
        <v>2</v>
      </c>
      <c r="H1" s="204"/>
      <c r="I1" s="204" t="s">
        <v>3</v>
      </c>
      <c r="J1" s="204"/>
    </row>
    <row r="2" spans="1:10" ht="41.25" customHeight="1" x14ac:dyDescent="0.2">
      <c r="A2" s="26"/>
      <c r="B2" s="26"/>
      <c r="C2" s="204" t="s">
        <v>845</v>
      </c>
      <c r="D2" s="204"/>
      <c r="E2" s="204" t="s">
        <v>4</v>
      </c>
      <c r="F2" s="204"/>
      <c r="G2" s="204" t="s">
        <v>5</v>
      </c>
      <c r="H2" s="204"/>
      <c r="I2" s="204" t="s">
        <v>851</v>
      </c>
      <c r="J2" s="204"/>
    </row>
    <row r="3" spans="1:10" x14ac:dyDescent="0.2">
      <c r="A3" s="202" t="s">
        <v>695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11.25" customHeight="1" x14ac:dyDescent="0.2">
      <c r="A4" s="202" t="s">
        <v>694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0" x14ac:dyDescent="0.2">
      <c r="A5" s="47" t="s">
        <v>20</v>
      </c>
      <c r="B5" s="45" t="s">
        <v>8</v>
      </c>
      <c r="C5" s="47" t="s">
        <v>9</v>
      </c>
      <c r="D5" s="47" t="s">
        <v>10</v>
      </c>
      <c r="E5" s="194" t="s">
        <v>145</v>
      </c>
      <c r="F5" s="194"/>
      <c r="G5" s="46" t="s">
        <v>11</v>
      </c>
      <c r="H5" s="45" t="s">
        <v>12</v>
      </c>
      <c r="I5" s="45" t="s">
        <v>13</v>
      </c>
      <c r="J5" s="45" t="s">
        <v>15</v>
      </c>
    </row>
    <row r="6" spans="1:10" ht="22.5" x14ac:dyDescent="0.2">
      <c r="A6" s="43" t="s">
        <v>144</v>
      </c>
      <c r="B6" s="44" t="s">
        <v>21</v>
      </c>
      <c r="C6" s="43" t="s">
        <v>22</v>
      </c>
      <c r="D6" s="43" t="s">
        <v>23</v>
      </c>
      <c r="E6" s="198" t="s">
        <v>347</v>
      </c>
      <c r="F6" s="198"/>
      <c r="G6" s="42" t="s">
        <v>24</v>
      </c>
      <c r="H6" s="41">
        <v>1</v>
      </c>
      <c r="I6" s="40">
        <v>0.56999999999999995</v>
      </c>
      <c r="J6" s="40">
        <v>0.56999999999999995</v>
      </c>
    </row>
    <row r="7" spans="1:10" ht="22.5" x14ac:dyDescent="0.2">
      <c r="A7" s="38" t="s">
        <v>141</v>
      </c>
      <c r="B7" s="39" t="s">
        <v>349</v>
      </c>
      <c r="C7" s="38" t="s">
        <v>54</v>
      </c>
      <c r="D7" s="38" t="s">
        <v>348</v>
      </c>
      <c r="E7" s="200" t="s">
        <v>344</v>
      </c>
      <c r="F7" s="200"/>
      <c r="G7" s="37" t="s">
        <v>66</v>
      </c>
      <c r="H7" s="36">
        <v>1</v>
      </c>
      <c r="I7" s="35">
        <v>0.56999999999999995</v>
      </c>
      <c r="J7" s="35">
        <v>0.56999999999999995</v>
      </c>
    </row>
    <row r="8" spans="1:10" x14ac:dyDescent="0.2">
      <c r="A8" s="29"/>
      <c r="B8" s="29"/>
      <c r="C8" s="29"/>
      <c r="D8" s="29"/>
      <c r="E8" s="29" t="s">
        <v>125</v>
      </c>
      <c r="F8" s="28">
        <v>0</v>
      </c>
      <c r="G8" s="29" t="s">
        <v>124</v>
      </c>
      <c r="H8" s="28">
        <v>0</v>
      </c>
      <c r="I8" s="29" t="s">
        <v>123</v>
      </c>
      <c r="J8" s="28">
        <v>0</v>
      </c>
    </row>
    <row r="9" spans="1:10" ht="12" customHeight="1" thickBot="1" x14ac:dyDescent="0.25">
      <c r="A9" s="29"/>
      <c r="B9" s="29"/>
      <c r="C9" s="29"/>
      <c r="D9" s="29"/>
      <c r="E9" s="29" t="s">
        <v>122</v>
      </c>
      <c r="F9" s="28">
        <v>0.12</v>
      </c>
      <c r="G9" s="29"/>
      <c r="H9" s="192" t="s">
        <v>121</v>
      </c>
      <c r="I9" s="192"/>
      <c r="J9" s="28">
        <v>0.69</v>
      </c>
    </row>
    <row r="10" spans="1:10" ht="12" thickTop="1" x14ac:dyDescent="0.2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">
      <c r="A11" s="47" t="s">
        <v>25</v>
      </c>
      <c r="B11" s="45" t="s">
        <v>8</v>
      </c>
      <c r="C11" s="47" t="s">
        <v>9</v>
      </c>
      <c r="D11" s="47" t="s">
        <v>10</v>
      </c>
      <c r="E11" s="194" t="s">
        <v>145</v>
      </c>
      <c r="F11" s="194"/>
      <c r="G11" s="46" t="s">
        <v>11</v>
      </c>
      <c r="H11" s="45" t="s">
        <v>12</v>
      </c>
      <c r="I11" s="45" t="s">
        <v>13</v>
      </c>
      <c r="J11" s="45" t="s">
        <v>15</v>
      </c>
    </row>
    <row r="12" spans="1:10" ht="22.5" customHeight="1" x14ac:dyDescent="0.2">
      <c r="A12" s="43" t="s">
        <v>144</v>
      </c>
      <c r="B12" s="44" t="s">
        <v>26</v>
      </c>
      <c r="C12" s="43" t="s">
        <v>22</v>
      </c>
      <c r="D12" s="43" t="s">
        <v>27</v>
      </c>
      <c r="E12" s="198" t="s">
        <v>347</v>
      </c>
      <c r="F12" s="198"/>
      <c r="G12" s="42" t="s">
        <v>24</v>
      </c>
      <c r="H12" s="41">
        <v>1</v>
      </c>
      <c r="I12" s="40">
        <v>0.69</v>
      </c>
      <c r="J12" s="40">
        <v>0.69</v>
      </c>
    </row>
    <row r="13" spans="1:10" ht="22.5" x14ac:dyDescent="0.2">
      <c r="A13" s="38" t="s">
        <v>141</v>
      </c>
      <c r="B13" s="39" t="s">
        <v>346</v>
      </c>
      <c r="C13" s="38" t="s">
        <v>54</v>
      </c>
      <c r="D13" s="38" t="s">
        <v>345</v>
      </c>
      <c r="E13" s="200" t="s">
        <v>344</v>
      </c>
      <c r="F13" s="200"/>
      <c r="G13" s="37" t="s">
        <v>66</v>
      </c>
      <c r="H13" s="36">
        <v>1</v>
      </c>
      <c r="I13" s="35">
        <v>0.69</v>
      </c>
      <c r="J13" s="35">
        <v>0.69</v>
      </c>
    </row>
    <row r="14" spans="1:10" x14ac:dyDescent="0.2">
      <c r="A14" s="29"/>
      <c r="B14" s="29"/>
      <c r="C14" s="29"/>
      <c r="D14" s="29"/>
      <c r="E14" s="29" t="s">
        <v>125</v>
      </c>
      <c r="F14" s="28">
        <v>0</v>
      </c>
      <c r="G14" s="29" t="s">
        <v>124</v>
      </c>
      <c r="H14" s="28">
        <v>0</v>
      </c>
      <c r="I14" s="29" t="s">
        <v>123</v>
      </c>
      <c r="J14" s="28">
        <v>0</v>
      </c>
    </row>
    <row r="15" spans="1:10" ht="12" customHeight="1" thickBot="1" x14ac:dyDescent="0.25">
      <c r="A15" s="29"/>
      <c r="B15" s="29"/>
      <c r="C15" s="29"/>
      <c r="D15" s="29"/>
      <c r="E15" s="29" t="s">
        <v>122</v>
      </c>
      <c r="F15" s="28">
        <v>0.14000000000000001</v>
      </c>
      <c r="G15" s="29"/>
      <c r="H15" s="192" t="s">
        <v>121</v>
      </c>
      <c r="I15" s="192"/>
      <c r="J15" s="28">
        <v>0.84</v>
      </c>
    </row>
    <row r="16" spans="1:10" ht="12" thickTop="1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</row>
    <row r="17" spans="1:11" x14ac:dyDescent="0.2">
      <c r="A17" s="47" t="s">
        <v>28</v>
      </c>
      <c r="B17" s="45" t="s">
        <v>8</v>
      </c>
      <c r="C17" s="47" t="s">
        <v>9</v>
      </c>
      <c r="D17" s="47" t="s">
        <v>10</v>
      </c>
      <c r="E17" s="194" t="s">
        <v>145</v>
      </c>
      <c r="F17" s="194"/>
      <c r="G17" s="46" t="s">
        <v>11</v>
      </c>
      <c r="H17" s="45" t="s">
        <v>12</v>
      </c>
      <c r="I17" s="45" t="s">
        <v>13</v>
      </c>
      <c r="J17" s="45" t="s">
        <v>15</v>
      </c>
    </row>
    <row r="18" spans="1:11" ht="22.5" customHeight="1" x14ac:dyDescent="0.2">
      <c r="A18" s="43" t="s">
        <v>144</v>
      </c>
      <c r="B18" s="44" t="s">
        <v>29</v>
      </c>
      <c r="C18" s="43" t="s">
        <v>22</v>
      </c>
      <c r="D18" s="43" t="s">
        <v>30</v>
      </c>
      <c r="E18" s="198" t="s">
        <v>343</v>
      </c>
      <c r="F18" s="198"/>
      <c r="G18" s="42" t="s">
        <v>31</v>
      </c>
      <c r="H18" s="41">
        <v>1</v>
      </c>
      <c r="I18" s="40">
        <f>J18</f>
        <v>2169.7289816719999</v>
      </c>
      <c r="J18" s="40">
        <f>SUM(J19:J25)</f>
        <v>2169.7289816719999</v>
      </c>
      <c r="K18" s="51"/>
    </row>
    <row r="19" spans="1:11" ht="22.5" customHeight="1" x14ac:dyDescent="0.2">
      <c r="A19" s="38" t="s">
        <v>141</v>
      </c>
      <c r="B19" s="39" t="s">
        <v>342</v>
      </c>
      <c r="C19" s="38" t="s">
        <v>82</v>
      </c>
      <c r="D19" s="38" t="s">
        <v>341</v>
      </c>
      <c r="E19" s="200" t="s">
        <v>138</v>
      </c>
      <c r="F19" s="200"/>
      <c r="G19" s="37" t="s">
        <v>137</v>
      </c>
      <c r="H19" s="36">
        <v>6</v>
      </c>
      <c r="I19" s="35">
        <v>24.88</v>
      </c>
      <c r="J19" s="35">
        <f>I19*H19</f>
        <v>149.28</v>
      </c>
      <c r="K19" s="51"/>
    </row>
    <row r="20" spans="1:11" ht="22.5" customHeight="1" x14ac:dyDescent="0.2">
      <c r="A20" s="38" t="s">
        <v>141</v>
      </c>
      <c r="B20" s="39" t="s">
        <v>140</v>
      </c>
      <c r="C20" s="38" t="s">
        <v>82</v>
      </c>
      <c r="D20" s="38" t="s">
        <v>139</v>
      </c>
      <c r="E20" s="200" t="s">
        <v>138</v>
      </c>
      <c r="F20" s="200"/>
      <c r="G20" s="37" t="s">
        <v>137</v>
      </c>
      <c r="H20" s="36">
        <v>11.988451599999999</v>
      </c>
      <c r="I20" s="35">
        <v>20.420000000000002</v>
      </c>
      <c r="J20" s="35">
        <f t="shared" ref="J20:J21" si="0">I20*H20</f>
        <v>244.804181672</v>
      </c>
      <c r="K20" s="51"/>
    </row>
    <row r="21" spans="1:11" ht="22.5" customHeight="1" x14ac:dyDescent="0.2">
      <c r="A21" s="38" t="s">
        <v>141</v>
      </c>
      <c r="B21" s="39" t="s">
        <v>340</v>
      </c>
      <c r="C21" s="38" t="s">
        <v>82</v>
      </c>
      <c r="D21" s="38" t="s">
        <v>339</v>
      </c>
      <c r="E21" s="200" t="s">
        <v>338</v>
      </c>
      <c r="F21" s="200"/>
      <c r="G21" s="37" t="s">
        <v>46</v>
      </c>
      <c r="H21" s="36">
        <v>0.06</v>
      </c>
      <c r="I21" s="35">
        <v>421.97</v>
      </c>
      <c r="J21" s="35">
        <f t="shared" si="0"/>
        <v>25.318200000000001</v>
      </c>
    </row>
    <row r="22" spans="1:11" ht="22.5" x14ac:dyDescent="0.2">
      <c r="A22" s="33" t="s">
        <v>131</v>
      </c>
      <c r="B22" s="34" t="s">
        <v>337</v>
      </c>
      <c r="C22" s="33" t="s">
        <v>82</v>
      </c>
      <c r="D22" s="33" t="s">
        <v>336</v>
      </c>
      <c r="E22" s="191" t="s">
        <v>132</v>
      </c>
      <c r="F22" s="191"/>
      <c r="G22" s="32" t="s">
        <v>118</v>
      </c>
      <c r="H22" s="31">
        <v>6</v>
      </c>
      <c r="I22" s="30">
        <v>6.88</v>
      </c>
      <c r="J22" s="30">
        <f>I22*H22</f>
        <v>41.28</v>
      </c>
    </row>
    <row r="23" spans="1:11" x14ac:dyDescent="0.2">
      <c r="A23" s="33" t="s">
        <v>131</v>
      </c>
      <c r="B23" s="34" t="s">
        <v>335</v>
      </c>
      <c r="C23" s="33" t="s">
        <v>82</v>
      </c>
      <c r="D23" s="33" t="s">
        <v>334</v>
      </c>
      <c r="E23" s="191" t="s">
        <v>132</v>
      </c>
      <c r="F23" s="191"/>
      <c r="G23" s="32" t="s">
        <v>118</v>
      </c>
      <c r="H23" s="31">
        <v>24</v>
      </c>
      <c r="I23" s="30">
        <v>11.86</v>
      </c>
      <c r="J23" s="30">
        <f t="shared" ref="J23:J25" si="1">I23*H23</f>
        <v>284.64</v>
      </c>
    </row>
    <row r="24" spans="1:11" ht="22.5" x14ac:dyDescent="0.2">
      <c r="A24" s="33" t="s">
        <v>131</v>
      </c>
      <c r="B24" s="34" t="s">
        <v>333</v>
      </c>
      <c r="C24" s="33" t="s">
        <v>82</v>
      </c>
      <c r="D24" s="33" t="s">
        <v>332</v>
      </c>
      <c r="E24" s="191" t="s">
        <v>132</v>
      </c>
      <c r="F24" s="191"/>
      <c r="G24" s="32" t="s">
        <v>35</v>
      </c>
      <c r="H24" s="31">
        <v>6</v>
      </c>
      <c r="I24" s="30">
        <v>235.53</v>
      </c>
      <c r="J24" s="30">
        <f t="shared" si="1"/>
        <v>1413.18</v>
      </c>
      <c r="K24" s="51"/>
    </row>
    <row r="25" spans="1:11" x14ac:dyDescent="0.2">
      <c r="A25" s="33" t="s">
        <v>131</v>
      </c>
      <c r="B25" s="34" t="s">
        <v>331</v>
      </c>
      <c r="C25" s="33" t="s">
        <v>82</v>
      </c>
      <c r="D25" s="33" t="s">
        <v>330</v>
      </c>
      <c r="E25" s="191" t="s">
        <v>132</v>
      </c>
      <c r="F25" s="191"/>
      <c r="G25" s="32" t="s">
        <v>329</v>
      </c>
      <c r="H25" s="31">
        <v>0.66</v>
      </c>
      <c r="I25" s="30">
        <v>17.010000000000002</v>
      </c>
      <c r="J25" s="30">
        <f t="shared" si="1"/>
        <v>11.226600000000001</v>
      </c>
    </row>
    <row r="26" spans="1:11" x14ac:dyDescent="0.2">
      <c r="A26" s="29"/>
      <c r="B26" s="29"/>
      <c r="C26" s="29"/>
      <c r="D26" s="29"/>
      <c r="E26" s="29" t="s">
        <v>125</v>
      </c>
      <c r="F26" s="28">
        <v>132.53505222546343</v>
      </c>
      <c r="G26" s="29" t="s">
        <v>124</v>
      </c>
      <c r="H26" s="28">
        <v>149.15</v>
      </c>
      <c r="I26" s="29" t="s">
        <v>123</v>
      </c>
      <c r="J26" s="28">
        <v>281.69</v>
      </c>
      <c r="K26" s="51"/>
    </row>
    <row r="27" spans="1:11" ht="12" customHeight="1" thickBot="1" x14ac:dyDescent="0.25">
      <c r="A27" s="29"/>
      <c r="B27" s="29"/>
      <c r="C27" s="29"/>
      <c r="D27" s="29"/>
      <c r="E27" s="29" t="s">
        <v>122</v>
      </c>
      <c r="F27" s="28">
        <v>463.24</v>
      </c>
      <c r="G27" s="29"/>
      <c r="H27" s="192" t="s">
        <v>121</v>
      </c>
      <c r="I27" s="192"/>
      <c r="J27" s="28">
        <f>F27+J18</f>
        <v>2632.9689816720002</v>
      </c>
    </row>
    <row r="28" spans="1:11" ht="12" thickTop="1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</row>
    <row r="29" spans="1:11" x14ac:dyDescent="0.2">
      <c r="A29" s="47" t="s">
        <v>32</v>
      </c>
      <c r="B29" s="45" t="s">
        <v>8</v>
      </c>
      <c r="C29" s="47" t="s">
        <v>9</v>
      </c>
      <c r="D29" s="47" t="s">
        <v>10</v>
      </c>
      <c r="E29" s="194" t="s">
        <v>145</v>
      </c>
      <c r="F29" s="194"/>
      <c r="G29" s="46" t="s">
        <v>11</v>
      </c>
      <c r="H29" s="45" t="s">
        <v>12</v>
      </c>
      <c r="I29" s="45" t="s">
        <v>13</v>
      </c>
      <c r="J29" s="45" t="s">
        <v>15</v>
      </c>
    </row>
    <row r="30" spans="1:11" ht="22.5" customHeight="1" x14ac:dyDescent="0.2">
      <c r="A30" s="43" t="s">
        <v>144</v>
      </c>
      <c r="B30" s="44" t="s">
        <v>33</v>
      </c>
      <c r="C30" s="43" t="s">
        <v>22</v>
      </c>
      <c r="D30" s="43" t="s">
        <v>34</v>
      </c>
      <c r="E30" s="198" t="s">
        <v>151</v>
      </c>
      <c r="F30" s="198"/>
      <c r="G30" s="42" t="s">
        <v>35</v>
      </c>
      <c r="H30" s="41">
        <v>1</v>
      </c>
      <c r="I30" s="40">
        <f>J30</f>
        <v>2826.51</v>
      </c>
      <c r="J30" s="40">
        <f>SUM(J31:J41)</f>
        <v>2826.51</v>
      </c>
    </row>
    <row r="31" spans="1:11" ht="22.5" customHeight="1" x14ac:dyDescent="0.2">
      <c r="A31" s="38" t="s">
        <v>141</v>
      </c>
      <c r="B31" s="39" t="s">
        <v>328</v>
      </c>
      <c r="C31" s="38" t="s">
        <v>82</v>
      </c>
      <c r="D31" s="38" t="s">
        <v>309</v>
      </c>
      <c r="E31" s="200" t="s">
        <v>138</v>
      </c>
      <c r="F31" s="200"/>
      <c r="G31" s="37" t="s">
        <v>137</v>
      </c>
      <c r="H31" s="36">
        <v>8</v>
      </c>
      <c r="I31" s="35">
        <v>120.03</v>
      </c>
      <c r="J31" s="35">
        <f>I31*H31</f>
        <v>960.24</v>
      </c>
    </row>
    <row r="32" spans="1:11" ht="22.5" customHeight="1" x14ac:dyDescent="0.2">
      <c r="A32" s="38" t="s">
        <v>141</v>
      </c>
      <c r="B32" s="39" t="s">
        <v>327</v>
      </c>
      <c r="C32" s="38" t="s">
        <v>82</v>
      </c>
      <c r="D32" s="38" t="s">
        <v>326</v>
      </c>
      <c r="E32" s="200" t="s">
        <v>138</v>
      </c>
      <c r="F32" s="200"/>
      <c r="G32" s="37" t="s">
        <v>137</v>
      </c>
      <c r="H32" s="36">
        <v>8</v>
      </c>
      <c r="I32" s="35">
        <v>19.7</v>
      </c>
      <c r="J32" s="35">
        <f t="shared" ref="J32:J35" si="2">I32*H32</f>
        <v>157.6</v>
      </c>
    </row>
    <row r="33" spans="1:11" ht="22.5" customHeight="1" x14ac:dyDescent="0.2">
      <c r="A33" s="38" t="s">
        <v>141</v>
      </c>
      <c r="B33" s="39" t="s">
        <v>270</v>
      </c>
      <c r="C33" s="38" t="s">
        <v>82</v>
      </c>
      <c r="D33" s="38" t="s">
        <v>269</v>
      </c>
      <c r="E33" s="200" t="s">
        <v>138</v>
      </c>
      <c r="F33" s="200"/>
      <c r="G33" s="37" t="s">
        <v>137</v>
      </c>
      <c r="H33" s="36">
        <v>8</v>
      </c>
      <c r="I33" s="35">
        <v>10.050000000000001</v>
      </c>
      <c r="J33" s="35">
        <f t="shared" si="2"/>
        <v>80.400000000000006</v>
      </c>
    </row>
    <row r="34" spans="1:11" ht="22.5" customHeight="1" x14ac:dyDescent="0.2">
      <c r="A34" s="38" t="s">
        <v>141</v>
      </c>
      <c r="B34" s="39" t="s">
        <v>266</v>
      </c>
      <c r="C34" s="38" t="s">
        <v>82</v>
      </c>
      <c r="D34" s="38" t="s">
        <v>265</v>
      </c>
      <c r="E34" s="200" t="s">
        <v>138</v>
      </c>
      <c r="F34" s="200"/>
      <c r="G34" s="37" t="s">
        <v>137</v>
      </c>
      <c r="H34" s="36">
        <v>8</v>
      </c>
      <c r="I34" s="35">
        <v>13.35</v>
      </c>
      <c r="J34" s="35">
        <f t="shared" si="2"/>
        <v>106.8</v>
      </c>
    </row>
    <row r="35" spans="1:11" ht="22.5" customHeight="1" x14ac:dyDescent="0.2">
      <c r="A35" s="38" t="s">
        <v>141</v>
      </c>
      <c r="B35" s="39" t="s">
        <v>325</v>
      </c>
      <c r="C35" s="38" t="s">
        <v>82</v>
      </c>
      <c r="D35" s="38" t="s">
        <v>324</v>
      </c>
      <c r="E35" s="200" t="s">
        <v>138</v>
      </c>
      <c r="F35" s="200"/>
      <c r="G35" s="37" t="s">
        <v>137</v>
      </c>
      <c r="H35" s="36">
        <v>8</v>
      </c>
      <c r="I35" s="35">
        <v>24.9</v>
      </c>
      <c r="J35" s="35">
        <f t="shared" si="2"/>
        <v>199.2</v>
      </c>
    </row>
    <row r="36" spans="1:11" x14ac:dyDescent="0.2">
      <c r="A36" s="33" t="s">
        <v>131</v>
      </c>
      <c r="B36" s="34" t="s">
        <v>323</v>
      </c>
      <c r="C36" s="33" t="s">
        <v>22</v>
      </c>
      <c r="D36" s="33" t="s">
        <v>322</v>
      </c>
      <c r="E36" s="191" t="s">
        <v>311</v>
      </c>
      <c r="F36" s="191"/>
      <c r="G36" s="32" t="s">
        <v>137</v>
      </c>
      <c r="H36" s="31">
        <v>1</v>
      </c>
      <c r="I36" s="30">
        <v>145.54</v>
      </c>
      <c r="J36" s="30">
        <f>I36*H36</f>
        <v>145.54</v>
      </c>
      <c r="K36" s="51"/>
    </row>
    <row r="37" spans="1:11" x14ac:dyDescent="0.2">
      <c r="A37" s="33" t="s">
        <v>131</v>
      </c>
      <c r="B37" s="34" t="s">
        <v>321</v>
      </c>
      <c r="C37" s="33" t="s">
        <v>22</v>
      </c>
      <c r="D37" s="33" t="s">
        <v>277</v>
      </c>
      <c r="E37" s="191" t="s">
        <v>311</v>
      </c>
      <c r="F37" s="191"/>
      <c r="G37" s="32" t="s">
        <v>314</v>
      </c>
      <c r="H37" s="31">
        <v>2</v>
      </c>
      <c r="I37" s="30">
        <v>188.43</v>
      </c>
      <c r="J37" s="30">
        <f t="shared" ref="J37:J41" si="3">I37*H37</f>
        <v>376.86</v>
      </c>
    </row>
    <row r="38" spans="1:11" x14ac:dyDescent="0.2">
      <c r="A38" s="33" t="s">
        <v>131</v>
      </c>
      <c r="B38" s="34" t="s">
        <v>320</v>
      </c>
      <c r="C38" s="33" t="s">
        <v>22</v>
      </c>
      <c r="D38" s="33" t="s">
        <v>319</v>
      </c>
      <c r="E38" s="191" t="s">
        <v>311</v>
      </c>
      <c r="F38" s="191"/>
      <c r="G38" s="32" t="s">
        <v>314</v>
      </c>
      <c r="H38" s="31">
        <v>1</v>
      </c>
      <c r="I38" s="30">
        <v>130.24</v>
      </c>
      <c r="J38" s="30">
        <f t="shared" si="3"/>
        <v>130.24</v>
      </c>
    </row>
    <row r="39" spans="1:11" x14ac:dyDescent="0.2">
      <c r="A39" s="33" t="s">
        <v>131</v>
      </c>
      <c r="B39" s="34" t="s">
        <v>318</v>
      </c>
      <c r="C39" s="33" t="s">
        <v>22</v>
      </c>
      <c r="D39" s="33" t="s">
        <v>317</v>
      </c>
      <c r="E39" s="191" t="s">
        <v>311</v>
      </c>
      <c r="F39" s="191"/>
      <c r="G39" s="32" t="s">
        <v>137</v>
      </c>
      <c r="H39" s="31">
        <v>1</v>
      </c>
      <c r="I39" s="30">
        <v>122.03</v>
      </c>
      <c r="J39" s="30">
        <f t="shared" si="3"/>
        <v>122.03</v>
      </c>
    </row>
    <row r="40" spans="1:11" ht="22.5" x14ac:dyDescent="0.2">
      <c r="A40" s="33" t="s">
        <v>131</v>
      </c>
      <c r="B40" s="34" t="s">
        <v>316</v>
      </c>
      <c r="C40" s="33" t="s">
        <v>22</v>
      </c>
      <c r="D40" s="33" t="s">
        <v>315</v>
      </c>
      <c r="E40" s="191" t="s">
        <v>311</v>
      </c>
      <c r="F40" s="191"/>
      <c r="G40" s="32" t="s">
        <v>314</v>
      </c>
      <c r="H40" s="31">
        <v>2</v>
      </c>
      <c r="I40" s="30">
        <v>223.98</v>
      </c>
      <c r="J40" s="30">
        <f t="shared" si="3"/>
        <v>447.96</v>
      </c>
      <c r="K40" s="51"/>
    </row>
    <row r="41" spans="1:11" x14ac:dyDescent="0.2">
      <c r="A41" s="33" t="s">
        <v>131</v>
      </c>
      <c r="B41" s="34" t="s">
        <v>313</v>
      </c>
      <c r="C41" s="33" t="s">
        <v>22</v>
      </c>
      <c r="D41" s="33" t="s">
        <v>312</v>
      </c>
      <c r="E41" s="191" t="s">
        <v>311</v>
      </c>
      <c r="F41" s="191"/>
      <c r="G41" s="32" t="s">
        <v>39</v>
      </c>
      <c r="H41" s="31">
        <v>1</v>
      </c>
      <c r="I41" s="30">
        <v>99.64</v>
      </c>
      <c r="J41" s="30">
        <f t="shared" si="3"/>
        <v>99.64</v>
      </c>
    </row>
    <row r="42" spans="1:11" ht="14.25" customHeight="1" x14ac:dyDescent="0.2">
      <c r="A42" s="193" t="s">
        <v>696</v>
      </c>
      <c r="B42" s="193"/>
      <c r="C42" s="193"/>
      <c r="D42" s="193"/>
      <c r="E42" s="193"/>
      <c r="F42" s="193"/>
      <c r="G42" s="193"/>
      <c r="H42" s="193"/>
      <c r="I42" s="193"/>
      <c r="J42" s="28">
        <f>J30</f>
        <v>2826.51</v>
      </c>
      <c r="K42" s="51"/>
    </row>
    <row r="43" spans="1:11" ht="12" customHeight="1" x14ac:dyDescent="0.2">
      <c r="A43" s="193" t="s">
        <v>697</v>
      </c>
      <c r="B43" s="193"/>
      <c r="C43" s="193"/>
      <c r="D43" s="193"/>
      <c r="E43" s="193"/>
      <c r="F43" s="193"/>
      <c r="G43" s="193"/>
      <c r="H43" s="193"/>
      <c r="I43" s="193"/>
      <c r="J43" s="28">
        <v>0.4</v>
      </c>
    </row>
    <row r="44" spans="1:11" ht="12" customHeight="1" x14ac:dyDescent="0.2">
      <c r="A44" s="192" t="s">
        <v>700</v>
      </c>
      <c r="B44" s="192"/>
      <c r="C44" s="192"/>
      <c r="D44" s="192"/>
      <c r="E44" s="192"/>
      <c r="F44" s="192"/>
      <c r="G44" s="192"/>
      <c r="H44" s="192"/>
      <c r="I44" s="192"/>
      <c r="J44" s="28">
        <f>J43*$G$2</f>
        <v>8.5400000000000004E-2</v>
      </c>
    </row>
    <row r="45" spans="1:11" ht="12" customHeight="1" thickBot="1" x14ac:dyDescent="0.25">
      <c r="A45" s="192" t="s">
        <v>701</v>
      </c>
      <c r="B45" s="192"/>
      <c r="C45" s="192"/>
      <c r="D45" s="192"/>
      <c r="E45" s="192"/>
      <c r="F45" s="192"/>
      <c r="G45" s="192"/>
      <c r="H45" s="192"/>
      <c r="I45" s="192"/>
      <c r="J45" s="28">
        <f>J43+J44</f>
        <v>0.48540000000000005</v>
      </c>
    </row>
    <row r="46" spans="1:11" ht="12" thickTop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1" ht="12" customHeight="1" x14ac:dyDescent="0.2">
      <c r="A47" s="47" t="s">
        <v>36</v>
      </c>
      <c r="B47" s="45" t="s">
        <v>8</v>
      </c>
      <c r="C47" s="47" t="s">
        <v>9</v>
      </c>
      <c r="D47" s="47" t="s">
        <v>10</v>
      </c>
      <c r="E47" s="194" t="s">
        <v>145</v>
      </c>
      <c r="F47" s="194"/>
      <c r="G47" s="46" t="s">
        <v>11</v>
      </c>
      <c r="H47" s="45" t="s">
        <v>12</v>
      </c>
      <c r="I47" s="45" t="s">
        <v>13</v>
      </c>
      <c r="J47" s="45" t="s">
        <v>15</v>
      </c>
    </row>
    <row r="48" spans="1:11" ht="22.5" x14ac:dyDescent="0.2">
      <c r="A48" s="43" t="s">
        <v>144</v>
      </c>
      <c r="B48" s="44" t="s">
        <v>37</v>
      </c>
      <c r="C48" s="43" t="s">
        <v>22</v>
      </c>
      <c r="D48" s="43" t="s">
        <v>38</v>
      </c>
      <c r="E48" s="198" t="s">
        <v>306</v>
      </c>
      <c r="F48" s="198"/>
      <c r="G48" s="42" t="s">
        <v>39</v>
      </c>
      <c r="H48" s="41">
        <v>1</v>
      </c>
      <c r="I48" s="40">
        <v>267252.71000000002</v>
      </c>
      <c r="J48" s="40">
        <f>SUM(J49:J58)</f>
        <v>270187.00999999995</v>
      </c>
      <c r="K48" s="53">
        <f>J48/100</f>
        <v>2701.8700999999996</v>
      </c>
    </row>
    <row r="49" spans="1:11" ht="22.5" x14ac:dyDescent="0.2">
      <c r="A49" s="38" t="s">
        <v>141</v>
      </c>
      <c r="B49" s="39" t="s">
        <v>310</v>
      </c>
      <c r="C49" s="38" t="s">
        <v>82</v>
      </c>
      <c r="D49" s="38" t="s">
        <v>309</v>
      </c>
      <c r="E49" s="200" t="s">
        <v>138</v>
      </c>
      <c r="F49" s="200"/>
      <c r="G49" s="37" t="s">
        <v>284</v>
      </c>
      <c r="H49" s="36">
        <v>6</v>
      </c>
      <c r="I49" s="35">
        <v>21076.28</v>
      </c>
      <c r="J49" s="35">
        <f>I49*H49</f>
        <v>126457.68</v>
      </c>
      <c r="K49" s="52">
        <f>'PLANILHA DE PREÇO'!G11</f>
        <v>2701.87</v>
      </c>
    </row>
    <row r="50" spans="1:11" ht="22.5" customHeight="1" x14ac:dyDescent="0.2">
      <c r="A50" s="38" t="s">
        <v>141</v>
      </c>
      <c r="B50" s="39" t="s">
        <v>308</v>
      </c>
      <c r="C50" s="38" t="s">
        <v>82</v>
      </c>
      <c r="D50" s="38" t="s">
        <v>307</v>
      </c>
      <c r="E50" s="200" t="s">
        <v>306</v>
      </c>
      <c r="F50" s="200"/>
      <c r="G50" s="37" t="s">
        <v>284</v>
      </c>
      <c r="H50" s="36">
        <v>6</v>
      </c>
      <c r="I50" s="35">
        <v>1207.8</v>
      </c>
      <c r="J50" s="35">
        <f>I50*H50</f>
        <v>7246.7999999999993</v>
      </c>
      <c r="K50" s="51">
        <f>K49-K48</f>
        <v>-9.9999999747524271E-5</v>
      </c>
    </row>
    <row r="51" spans="1:11" ht="22.5" customHeight="1" x14ac:dyDescent="0.2">
      <c r="A51" s="33" t="s">
        <v>131</v>
      </c>
      <c r="B51" s="34" t="s">
        <v>305</v>
      </c>
      <c r="C51" s="33" t="s">
        <v>22</v>
      </c>
      <c r="D51" s="33" t="s">
        <v>304</v>
      </c>
      <c r="E51" s="191" t="s">
        <v>279</v>
      </c>
      <c r="F51" s="191"/>
      <c r="G51" s="32" t="s">
        <v>276</v>
      </c>
      <c r="H51" s="31">
        <v>6</v>
      </c>
      <c r="I51" s="30">
        <v>2959.48</v>
      </c>
      <c r="J51" s="30">
        <f>I51*H51</f>
        <v>17756.88</v>
      </c>
    </row>
    <row r="52" spans="1:11" x14ac:dyDescent="0.2">
      <c r="A52" s="33" t="s">
        <v>131</v>
      </c>
      <c r="B52" s="34" t="s">
        <v>303</v>
      </c>
      <c r="C52" s="33" t="s">
        <v>22</v>
      </c>
      <c r="D52" s="33" t="s">
        <v>302</v>
      </c>
      <c r="E52" s="191" t="s">
        <v>127</v>
      </c>
      <c r="F52" s="191"/>
      <c r="G52" s="32" t="s">
        <v>276</v>
      </c>
      <c r="H52" s="31">
        <v>6</v>
      </c>
      <c r="I52" s="30">
        <v>4002.69</v>
      </c>
      <c r="J52" s="30">
        <f t="shared" ref="J52:J57" si="4">I52*H52</f>
        <v>24016.14</v>
      </c>
    </row>
    <row r="53" spans="1:11" x14ac:dyDescent="0.2">
      <c r="A53" s="33" t="s">
        <v>131</v>
      </c>
      <c r="B53" s="34" t="s">
        <v>301</v>
      </c>
      <c r="C53" s="33" t="s">
        <v>22</v>
      </c>
      <c r="D53" s="33" t="s">
        <v>300</v>
      </c>
      <c r="E53" s="191" t="s">
        <v>279</v>
      </c>
      <c r="F53" s="191"/>
      <c r="G53" s="32" t="s">
        <v>276</v>
      </c>
      <c r="H53" s="31">
        <v>6</v>
      </c>
      <c r="I53" s="30">
        <v>1561</v>
      </c>
      <c r="J53" s="30">
        <f t="shared" si="4"/>
        <v>9366</v>
      </c>
    </row>
    <row r="54" spans="1:11" x14ac:dyDescent="0.2">
      <c r="A54" s="33" t="s">
        <v>131</v>
      </c>
      <c r="B54" s="34" t="s">
        <v>299</v>
      </c>
      <c r="C54" s="33" t="s">
        <v>22</v>
      </c>
      <c r="D54" s="33" t="s">
        <v>298</v>
      </c>
      <c r="E54" s="191" t="s">
        <v>279</v>
      </c>
      <c r="F54" s="191"/>
      <c r="G54" s="32" t="s">
        <v>276</v>
      </c>
      <c r="H54" s="31">
        <v>6</v>
      </c>
      <c r="I54" s="30">
        <v>263.88</v>
      </c>
      <c r="J54" s="30">
        <f t="shared" si="4"/>
        <v>1583.28</v>
      </c>
    </row>
    <row r="55" spans="1:11" x14ac:dyDescent="0.2">
      <c r="A55" s="33" t="s">
        <v>131</v>
      </c>
      <c r="B55" s="34" t="s">
        <v>297</v>
      </c>
      <c r="C55" s="33" t="s">
        <v>22</v>
      </c>
      <c r="D55" s="33" t="s">
        <v>296</v>
      </c>
      <c r="E55" s="191" t="s">
        <v>279</v>
      </c>
      <c r="F55" s="191"/>
      <c r="G55" s="32" t="s">
        <v>276</v>
      </c>
      <c r="H55" s="31">
        <v>6</v>
      </c>
      <c r="I55" s="30">
        <v>1236.78</v>
      </c>
      <c r="J55" s="30">
        <f t="shared" si="4"/>
        <v>7420.68</v>
      </c>
    </row>
    <row r="56" spans="1:11" ht="22.5" x14ac:dyDescent="0.2">
      <c r="A56" s="33" t="s">
        <v>131</v>
      </c>
      <c r="B56" s="34" t="s">
        <v>295</v>
      </c>
      <c r="C56" s="33" t="s">
        <v>22</v>
      </c>
      <c r="D56" s="33" t="s">
        <v>294</v>
      </c>
      <c r="E56" s="191" t="s">
        <v>279</v>
      </c>
      <c r="F56" s="191"/>
      <c r="G56" s="32" t="s">
        <v>276</v>
      </c>
      <c r="H56" s="31">
        <v>6</v>
      </c>
      <c r="I56" s="30">
        <v>8764</v>
      </c>
      <c r="J56" s="30">
        <f>I56*H56</f>
        <v>52584</v>
      </c>
    </row>
    <row r="57" spans="1:11" ht="22.5" x14ac:dyDescent="0.2">
      <c r="A57" s="33" t="s">
        <v>131</v>
      </c>
      <c r="B57" s="34" t="s">
        <v>293</v>
      </c>
      <c r="C57" s="33" t="s">
        <v>22</v>
      </c>
      <c r="D57" s="33" t="s">
        <v>292</v>
      </c>
      <c r="E57" s="191" t="s">
        <v>127</v>
      </c>
      <c r="F57" s="191"/>
      <c r="G57" s="32" t="s">
        <v>276</v>
      </c>
      <c r="H57" s="31">
        <v>6</v>
      </c>
      <c r="I57" s="30">
        <v>3915.5</v>
      </c>
      <c r="J57" s="30">
        <f t="shared" si="4"/>
        <v>23493</v>
      </c>
    </row>
    <row r="58" spans="1:11" x14ac:dyDescent="0.2">
      <c r="A58" s="33" t="s">
        <v>131</v>
      </c>
      <c r="B58" s="34" t="s">
        <v>291</v>
      </c>
      <c r="C58" s="33" t="s">
        <v>22</v>
      </c>
      <c r="D58" s="33" t="s">
        <v>290</v>
      </c>
      <c r="E58" s="191" t="s">
        <v>289</v>
      </c>
      <c r="F58" s="191"/>
      <c r="G58" s="32" t="s">
        <v>39</v>
      </c>
      <c r="H58" s="31">
        <v>1</v>
      </c>
      <c r="I58" s="30">
        <v>262.55</v>
      </c>
      <c r="J58" s="30">
        <f>I58*H58</f>
        <v>262.55</v>
      </c>
    </row>
    <row r="59" spans="1:11" x14ac:dyDescent="0.2">
      <c r="A59" s="193" t="s">
        <v>698</v>
      </c>
      <c r="B59" s="193"/>
      <c r="C59" s="193"/>
      <c r="D59" s="193"/>
      <c r="E59" s="193"/>
      <c r="F59" s="193"/>
      <c r="G59" s="193"/>
      <c r="H59" s="193"/>
      <c r="I59" s="193"/>
      <c r="J59" s="28">
        <f>J48</f>
        <v>270187.00999999995</v>
      </c>
    </row>
    <row r="60" spans="1:11" x14ac:dyDescent="0.2">
      <c r="A60" s="193" t="s">
        <v>699</v>
      </c>
      <c r="B60" s="193"/>
      <c r="C60" s="193"/>
      <c r="D60" s="193"/>
      <c r="E60" s="193"/>
      <c r="F60" s="193"/>
      <c r="G60" s="193"/>
      <c r="H60" s="193"/>
      <c r="I60" s="193"/>
      <c r="J60" s="28">
        <f>J59/100</f>
        <v>2701.8700999999996</v>
      </c>
    </row>
    <row r="61" spans="1:11" x14ac:dyDescent="0.2">
      <c r="A61" s="192" t="s">
        <v>700</v>
      </c>
      <c r="B61" s="192"/>
      <c r="C61" s="192"/>
      <c r="D61" s="192"/>
      <c r="E61" s="192"/>
      <c r="F61" s="192"/>
      <c r="G61" s="192"/>
      <c r="H61" s="192"/>
      <c r="I61" s="192"/>
      <c r="J61" s="28">
        <f>J60*$G$2</f>
        <v>576.84926634999988</v>
      </c>
    </row>
    <row r="62" spans="1:11" ht="12" thickBot="1" x14ac:dyDescent="0.25">
      <c r="A62" s="192" t="s">
        <v>701</v>
      </c>
      <c r="B62" s="192"/>
      <c r="C62" s="192"/>
      <c r="D62" s="192"/>
      <c r="E62" s="192"/>
      <c r="F62" s="192"/>
      <c r="G62" s="192"/>
      <c r="H62" s="192"/>
      <c r="I62" s="192"/>
      <c r="J62" s="28">
        <f>J60+J61</f>
        <v>3278.7193663499993</v>
      </c>
    </row>
    <row r="63" spans="1:11" ht="11.25" customHeight="1" thickTop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1" ht="11.25" customHeight="1" x14ac:dyDescent="0.2">
      <c r="A64" s="47" t="s">
        <v>40</v>
      </c>
      <c r="B64" s="45" t="s">
        <v>8</v>
      </c>
      <c r="C64" s="47" t="s">
        <v>9</v>
      </c>
      <c r="D64" s="47" t="s">
        <v>10</v>
      </c>
      <c r="E64" s="194" t="s">
        <v>145</v>
      </c>
      <c r="F64" s="194"/>
      <c r="G64" s="46" t="s">
        <v>11</v>
      </c>
      <c r="H64" s="45" t="s">
        <v>12</v>
      </c>
      <c r="I64" s="45" t="s">
        <v>13</v>
      </c>
      <c r="J64" s="45" t="s">
        <v>15</v>
      </c>
    </row>
    <row r="65" spans="1:11" ht="22.5" x14ac:dyDescent="0.2">
      <c r="A65" s="43" t="s">
        <v>144</v>
      </c>
      <c r="B65" s="44" t="s">
        <v>41</v>
      </c>
      <c r="C65" s="43" t="s">
        <v>22</v>
      </c>
      <c r="D65" s="43" t="s">
        <v>42</v>
      </c>
      <c r="E65" s="198" t="s">
        <v>151</v>
      </c>
      <c r="F65" s="198"/>
      <c r="G65" s="42" t="s">
        <v>35</v>
      </c>
      <c r="H65" s="41">
        <v>1</v>
      </c>
      <c r="I65" s="40">
        <v>3213.31</v>
      </c>
      <c r="J65" s="40">
        <v>3213.31</v>
      </c>
    </row>
    <row r="66" spans="1:11" ht="12" customHeight="1" x14ac:dyDescent="0.2">
      <c r="A66" s="38" t="s">
        <v>141</v>
      </c>
      <c r="B66" s="39" t="s">
        <v>288</v>
      </c>
      <c r="C66" s="38" t="s">
        <v>82</v>
      </c>
      <c r="D66" s="38" t="s">
        <v>287</v>
      </c>
      <c r="E66" s="200" t="s">
        <v>138</v>
      </c>
      <c r="F66" s="200"/>
      <c r="G66" s="37" t="s">
        <v>284</v>
      </c>
      <c r="H66" s="36">
        <v>0.15</v>
      </c>
      <c r="I66" s="35">
        <v>4402.54</v>
      </c>
      <c r="J66" s="35">
        <v>660.38</v>
      </c>
    </row>
    <row r="67" spans="1:11" ht="22.5" x14ac:dyDescent="0.2">
      <c r="A67" s="38" t="s">
        <v>141</v>
      </c>
      <c r="B67" s="39" t="s">
        <v>286</v>
      </c>
      <c r="C67" s="38" t="s">
        <v>82</v>
      </c>
      <c r="D67" s="38" t="s">
        <v>285</v>
      </c>
      <c r="E67" s="200" t="s">
        <v>138</v>
      </c>
      <c r="F67" s="200"/>
      <c r="G67" s="37" t="s">
        <v>284</v>
      </c>
      <c r="H67" s="36">
        <v>0.15</v>
      </c>
      <c r="I67" s="35">
        <v>3725.21</v>
      </c>
      <c r="J67" s="35">
        <v>558.78</v>
      </c>
    </row>
    <row r="68" spans="1:11" x14ac:dyDescent="0.2">
      <c r="A68" s="33" t="s">
        <v>131</v>
      </c>
      <c r="B68" s="34" t="s">
        <v>283</v>
      </c>
      <c r="C68" s="33" t="s">
        <v>22</v>
      </c>
      <c r="D68" s="33" t="s">
        <v>282</v>
      </c>
      <c r="E68" s="191" t="s">
        <v>273</v>
      </c>
      <c r="F68" s="191"/>
      <c r="G68" s="32" t="s">
        <v>276</v>
      </c>
      <c r="H68" s="31">
        <v>0.15</v>
      </c>
      <c r="I68" s="30">
        <v>4394.12</v>
      </c>
      <c r="J68" s="30">
        <v>659.11</v>
      </c>
    </row>
    <row r="69" spans="1:11" ht="22.5" customHeight="1" x14ac:dyDescent="0.2">
      <c r="A69" s="33" t="s">
        <v>131</v>
      </c>
      <c r="B69" s="34" t="s">
        <v>281</v>
      </c>
      <c r="C69" s="33" t="s">
        <v>22</v>
      </c>
      <c r="D69" s="33" t="s">
        <v>280</v>
      </c>
      <c r="E69" s="191" t="s">
        <v>279</v>
      </c>
      <c r="F69" s="191"/>
      <c r="G69" s="32" t="s">
        <v>276</v>
      </c>
      <c r="H69" s="31">
        <v>0.15</v>
      </c>
      <c r="I69" s="30">
        <v>4754.68</v>
      </c>
      <c r="J69" s="30">
        <v>713.2</v>
      </c>
      <c r="K69" s="51"/>
    </row>
    <row r="70" spans="1:11" ht="22.5" customHeight="1" x14ac:dyDescent="0.2">
      <c r="A70" s="33" t="s">
        <v>131</v>
      </c>
      <c r="B70" s="34" t="s">
        <v>278</v>
      </c>
      <c r="C70" s="33" t="s">
        <v>22</v>
      </c>
      <c r="D70" s="33" t="s">
        <v>277</v>
      </c>
      <c r="E70" s="191" t="s">
        <v>844</v>
      </c>
      <c r="F70" s="191"/>
      <c r="G70" s="32" t="s">
        <v>276</v>
      </c>
      <c r="H70" s="31">
        <v>0.15</v>
      </c>
      <c r="I70" s="30">
        <v>4145.63</v>
      </c>
      <c r="J70" s="30">
        <v>621.84</v>
      </c>
    </row>
    <row r="71" spans="1:11" x14ac:dyDescent="0.2">
      <c r="A71" s="193" t="s">
        <v>702</v>
      </c>
      <c r="B71" s="193"/>
      <c r="C71" s="193"/>
      <c r="D71" s="193"/>
      <c r="E71" s="193"/>
      <c r="F71" s="193"/>
      <c r="G71" s="193"/>
      <c r="H71" s="193"/>
      <c r="I71" s="193"/>
      <c r="J71" s="28">
        <f>SUM(J66:J70)</f>
        <v>3213.3100000000004</v>
      </c>
    </row>
    <row r="72" spans="1:11" x14ac:dyDescent="0.2">
      <c r="A72" s="193" t="s">
        <v>703</v>
      </c>
      <c r="B72" s="193"/>
      <c r="C72" s="193"/>
      <c r="D72" s="193"/>
      <c r="E72" s="193"/>
      <c r="F72" s="193"/>
      <c r="G72" s="193"/>
      <c r="H72" s="193"/>
      <c r="I72" s="193"/>
      <c r="J72" s="28">
        <v>0.54</v>
      </c>
    </row>
    <row r="73" spans="1:11" x14ac:dyDescent="0.2">
      <c r="A73" s="192" t="s">
        <v>700</v>
      </c>
      <c r="B73" s="192"/>
      <c r="C73" s="192"/>
      <c r="D73" s="192"/>
      <c r="E73" s="192"/>
      <c r="F73" s="192"/>
      <c r="G73" s="192"/>
      <c r="H73" s="192"/>
      <c r="I73" s="192"/>
      <c r="J73" s="28">
        <f>J72*$G$2</f>
        <v>0.11529</v>
      </c>
    </row>
    <row r="74" spans="1:11" ht="12" customHeight="1" thickBot="1" x14ac:dyDescent="0.25">
      <c r="A74" s="192" t="s">
        <v>701</v>
      </c>
      <c r="B74" s="192"/>
      <c r="C74" s="192"/>
      <c r="D74" s="192"/>
      <c r="E74" s="192"/>
      <c r="F74" s="192"/>
      <c r="G74" s="192"/>
      <c r="H74" s="192"/>
      <c r="I74" s="192"/>
      <c r="J74" s="28">
        <f>J72+J73</f>
        <v>0.65529000000000004</v>
      </c>
    </row>
    <row r="75" spans="1:11" ht="12" thickTop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1" x14ac:dyDescent="0.2">
      <c r="A76" s="47" t="s">
        <v>43</v>
      </c>
      <c r="B76" s="45" t="s">
        <v>8</v>
      </c>
      <c r="C76" s="47" t="s">
        <v>9</v>
      </c>
      <c r="D76" s="47" t="s">
        <v>10</v>
      </c>
      <c r="E76" s="194" t="s">
        <v>145</v>
      </c>
      <c r="F76" s="194"/>
      <c r="G76" s="46" t="s">
        <v>11</v>
      </c>
      <c r="H76" s="45" t="s">
        <v>12</v>
      </c>
      <c r="I76" s="45" t="s">
        <v>13</v>
      </c>
      <c r="J76" s="45" t="s">
        <v>15</v>
      </c>
      <c r="K76" s="51"/>
    </row>
    <row r="77" spans="1:11" ht="11.25" customHeight="1" x14ac:dyDescent="0.2">
      <c r="A77" s="43" t="s">
        <v>144</v>
      </c>
      <c r="B77" s="44" t="s">
        <v>44</v>
      </c>
      <c r="C77" s="43" t="s">
        <v>22</v>
      </c>
      <c r="D77" s="43" t="s">
        <v>45</v>
      </c>
      <c r="E77" s="198" t="s">
        <v>151</v>
      </c>
      <c r="F77" s="198"/>
      <c r="G77" s="42" t="s">
        <v>46</v>
      </c>
      <c r="H77" s="41">
        <v>1</v>
      </c>
      <c r="I77" s="40">
        <v>1.57</v>
      </c>
      <c r="J77" s="40">
        <v>1.57</v>
      </c>
    </row>
    <row r="78" spans="1:11" ht="11.25" customHeight="1" x14ac:dyDescent="0.2">
      <c r="A78" s="33" t="s">
        <v>131</v>
      </c>
      <c r="B78" s="34" t="s">
        <v>275</v>
      </c>
      <c r="C78" s="33" t="s">
        <v>22</v>
      </c>
      <c r="D78" s="33" t="s">
        <v>274</v>
      </c>
      <c r="E78" s="191" t="s">
        <v>273</v>
      </c>
      <c r="F78" s="191"/>
      <c r="G78" s="32" t="s">
        <v>46</v>
      </c>
      <c r="H78" s="31">
        <v>1</v>
      </c>
      <c r="I78" s="30">
        <v>1.57</v>
      </c>
      <c r="J78" s="30">
        <v>1.57</v>
      </c>
    </row>
    <row r="79" spans="1:11" x14ac:dyDescent="0.2">
      <c r="A79" s="29"/>
      <c r="B79" s="29"/>
      <c r="C79" s="29"/>
      <c r="D79" s="29"/>
      <c r="E79" s="29" t="s">
        <v>125</v>
      </c>
      <c r="F79" s="28">
        <v>0</v>
      </c>
      <c r="G79" s="29" t="s">
        <v>124</v>
      </c>
      <c r="H79" s="28">
        <v>0</v>
      </c>
      <c r="I79" s="29" t="s">
        <v>123</v>
      </c>
      <c r="J79" s="28">
        <v>0</v>
      </c>
    </row>
    <row r="80" spans="1:11" ht="12" customHeight="1" thickBot="1" x14ac:dyDescent="0.25">
      <c r="A80" s="29"/>
      <c r="B80" s="29"/>
      <c r="C80" s="29"/>
      <c r="D80" s="29"/>
      <c r="E80" s="29" t="s">
        <v>122</v>
      </c>
      <c r="F80" s="28">
        <v>0.33</v>
      </c>
      <c r="G80" s="29"/>
      <c r="H80" s="192" t="s">
        <v>121</v>
      </c>
      <c r="I80" s="192"/>
      <c r="J80" s="28">
        <v>1.91</v>
      </c>
    </row>
    <row r="81" spans="1:10" ht="12" thickTop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 x14ac:dyDescent="0.2">
      <c r="A82" s="47" t="s">
        <v>49</v>
      </c>
      <c r="B82" s="45" t="s">
        <v>8</v>
      </c>
      <c r="C82" s="47" t="s">
        <v>9</v>
      </c>
      <c r="D82" s="47" t="s">
        <v>10</v>
      </c>
      <c r="E82" s="194" t="s">
        <v>145</v>
      </c>
      <c r="F82" s="194"/>
      <c r="G82" s="46" t="s">
        <v>11</v>
      </c>
      <c r="H82" s="45" t="s">
        <v>12</v>
      </c>
      <c r="I82" s="45" t="s">
        <v>13</v>
      </c>
      <c r="J82" s="45" t="s">
        <v>15</v>
      </c>
    </row>
    <row r="83" spans="1:10" ht="22.5" customHeight="1" x14ac:dyDescent="0.2">
      <c r="A83" s="43" t="s">
        <v>144</v>
      </c>
      <c r="B83" s="44" t="s">
        <v>50</v>
      </c>
      <c r="C83" s="43" t="s">
        <v>22</v>
      </c>
      <c r="D83" s="43" t="s">
        <v>51</v>
      </c>
      <c r="E83" s="198" t="s">
        <v>151</v>
      </c>
      <c r="F83" s="198"/>
      <c r="G83" s="42" t="s">
        <v>35</v>
      </c>
      <c r="H83" s="41">
        <v>1</v>
      </c>
      <c r="I83" s="40">
        <v>0.2</v>
      </c>
      <c r="J83" s="40">
        <v>0.2</v>
      </c>
    </row>
    <row r="84" spans="1:10" ht="22.5" x14ac:dyDescent="0.2">
      <c r="A84" s="38" t="s">
        <v>141</v>
      </c>
      <c r="B84" s="39" t="s">
        <v>272</v>
      </c>
      <c r="C84" s="38" t="s">
        <v>82</v>
      </c>
      <c r="D84" s="38" t="s">
        <v>271</v>
      </c>
      <c r="E84" s="200" t="s">
        <v>222</v>
      </c>
      <c r="F84" s="200"/>
      <c r="G84" s="37" t="s">
        <v>225</v>
      </c>
      <c r="H84" s="36">
        <v>1.0766E-3</v>
      </c>
      <c r="I84" s="35">
        <v>77.989999999999995</v>
      </c>
      <c r="J84" s="35">
        <v>0.08</v>
      </c>
    </row>
    <row r="85" spans="1:10" ht="22.5" x14ac:dyDescent="0.2">
      <c r="A85" s="38" t="s">
        <v>141</v>
      </c>
      <c r="B85" s="39" t="s">
        <v>270</v>
      </c>
      <c r="C85" s="38" t="s">
        <v>82</v>
      </c>
      <c r="D85" s="38" t="s">
        <v>269</v>
      </c>
      <c r="E85" s="200" t="s">
        <v>138</v>
      </c>
      <c r="F85" s="200"/>
      <c r="G85" s="37" t="s">
        <v>137</v>
      </c>
      <c r="H85" s="36">
        <v>2.9556999999999999E-3</v>
      </c>
      <c r="I85" s="35">
        <v>10.050000000000001</v>
      </c>
      <c r="J85" s="35">
        <v>0.02</v>
      </c>
    </row>
    <row r="86" spans="1:10" ht="12" customHeight="1" x14ac:dyDescent="0.2">
      <c r="A86" s="38" t="s">
        <v>141</v>
      </c>
      <c r="B86" s="39" t="s">
        <v>268</v>
      </c>
      <c r="C86" s="38" t="s">
        <v>82</v>
      </c>
      <c r="D86" s="38" t="s">
        <v>267</v>
      </c>
      <c r="E86" s="200" t="s">
        <v>138</v>
      </c>
      <c r="F86" s="200"/>
      <c r="G86" s="37" t="s">
        <v>137</v>
      </c>
      <c r="H86" s="36">
        <v>2.9556999999999999E-3</v>
      </c>
      <c r="I86" s="35">
        <v>20.41</v>
      </c>
      <c r="J86" s="35">
        <v>0.06</v>
      </c>
    </row>
    <row r="87" spans="1:10" ht="22.5" x14ac:dyDescent="0.2">
      <c r="A87" s="38" t="s">
        <v>141</v>
      </c>
      <c r="B87" s="39" t="s">
        <v>266</v>
      </c>
      <c r="C87" s="38" t="s">
        <v>82</v>
      </c>
      <c r="D87" s="38" t="s">
        <v>265</v>
      </c>
      <c r="E87" s="200" t="s">
        <v>138</v>
      </c>
      <c r="F87" s="200"/>
      <c r="G87" s="37" t="s">
        <v>137</v>
      </c>
      <c r="H87" s="36">
        <v>2.3647E-3</v>
      </c>
      <c r="I87" s="35">
        <v>13.35</v>
      </c>
      <c r="J87" s="35">
        <v>0.03</v>
      </c>
    </row>
    <row r="88" spans="1:10" x14ac:dyDescent="0.2">
      <c r="A88" s="33" t="s">
        <v>131</v>
      </c>
      <c r="B88" s="34" t="s">
        <v>264</v>
      </c>
      <c r="C88" s="33" t="s">
        <v>82</v>
      </c>
      <c r="D88" s="33" t="s">
        <v>263</v>
      </c>
      <c r="E88" s="191" t="s">
        <v>132</v>
      </c>
      <c r="F88" s="191"/>
      <c r="G88" s="32" t="s">
        <v>118</v>
      </c>
      <c r="H88" s="31">
        <v>2.8900000000000002E-3</v>
      </c>
      <c r="I88" s="30">
        <v>6.02</v>
      </c>
      <c r="J88" s="30">
        <v>0.01</v>
      </c>
    </row>
    <row r="89" spans="1:10" ht="22.5" customHeight="1" x14ac:dyDescent="0.2">
      <c r="A89" s="29"/>
      <c r="B89" s="29"/>
      <c r="C89" s="29"/>
      <c r="D89" s="29"/>
      <c r="E89" s="29" t="s">
        <v>125</v>
      </c>
      <c r="F89" s="28">
        <v>5.1754963771525359E-2</v>
      </c>
      <c r="G89" s="29" t="s">
        <v>124</v>
      </c>
      <c r="H89" s="28">
        <v>0.06</v>
      </c>
      <c r="I89" s="29" t="s">
        <v>123</v>
      </c>
      <c r="J89" s="28">
        <v>0.11</v>
      </c>
    </row>
    <row r="90" spans="1:10" ht="22.5" customHeight="1" thickBot="1" x14ac:dyDescent="0.25">
      <c r="A90" s="29"/>
      <c r="B90" s="29"/>
      <c r="C90" s="29"/>
      <c r="D90" s="29"/>
      <c r="E90" s="29" t="s">
        <v>122</v>
      </c>
      <c r="F90" s="28">
        <v>0.04</v>
      </c>
      <c r="G90" s="29"/>
      <c r="H90" s="192" t="s">
        <v>121</v>
      </c>
      <c r="I90" s="192"/>
      <c r="J90" s="28">
        <v>0.24</v>
      </c>
    </row>
    <row r="91" spans="1:10" ht="22.5" customHeight="1" thickTop="1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</row>
    <row r="92" spans="1:10" ht="22.5" customHeight="1" x14ac:dyDescent="0.2">
      <c r="A92" s="47" t="s">
        <v>52</v>
      </c>
      <c r="B92" s="45" t="s">
        <v>8</v>
      </c>
      <c r="C92" s="47" t="s">
        <v>9</v>
      </c>
      <c r="D92" s="47" t="s">
        <v>10</v>
      </c>
      <c r="E92" s="194" t="s">
        <v>145</v>
      </c>
      <c r="F92" s="194"/>
      <c r="G92" s="46" t="s">
        <v>11</v>
      </c>
      <c r="H92" s="45" t="s">
        <v>12</v>
      </c>
      <c r="I92" s="45" t="s">
        <v>13</v>
      </c>
      <c r="J92" s="45" t="s">
        <v>15</v>
      </c>
    </row>
    <row r="93" spans="1:10" ht="22.5" customHeight="1" x14ac:dyDescent="0.2">
      <c r="A93" s="43" t="s">
        <v>144</v>
      </c>
      <c r="B93" s="44" t="s">
        <v>53</v>
      </c>
      <c r="C93" s="43" t="s">
        <v>54</v>
      </c>
      <c r="D93" s="43" t="s">
        <v>829</v>
      </c>
      <c r="E93" s="198" t="s">
        <v>206</v>
      </c>
      <c r="F93" s="198"/>
      <c r="G93" s="42" t="s">
        <v>46</v>
      </c>
      <c r="H93" s="41">
        <v>1</v>
      </c>
      <c r="I93" s="40">
        <v>8.64</v>
      </c>
      <c r="J93" s="40">
        <v>8.64</v>
      </c>
    </row>
    <row r="94" spans="1:10" x14ac:dyDescent="0.2">
      <c r="A94" s="194" t="s">
        <v>205</v>
      </c>
      <c r="B94" s="195" t="s">
        <v>8</v>
      </c>
      <c r="C94" s="194" t="s">
        <v>9</v>
      </c>
      <c r="D94" s="194" t="s">
        <v>204</v>
      </c>
      <c r="E94" s="195" t="s">
        <v>165</v>
      </c>
      <c r="F94" s="196" t="s">
        <v>203</v>
      </c>
      <c r="G94" s="195"/>
      <c r="H94" s="196" t="s">
        <v>202</v>
      </c>
      <c r="I94" s="195"/>
      <c r="J94" s="195" t="s">
        <v>162</v>
      </c>
    </row>
    <row r="95" spans="1:10" x14ac:dyDescent="0.2">
      <c r="A95" s="195"/>
      <c r="B95" s="195"/>
      <c r="C95" s="195"/>
      <c r="D95" s="195"/>
      <c r="E95" s="195"/>
      <c r="F95" s="45" t="s">
        <v>201</v>
      </c>
      <c r="G95" s="45" t="s">
        <v>200</v>
      </c>
      <c r="H95" s="45" t="s">
        <v>201</v>
      </c>
      <c r="I95" s="45" t="s">
        <v>200</v>
      </c>
      <c r="J95" s="195"/>
    </row>
    <row r="96" spans="1:10" ht="12" customHeight="1" x14ac:dyDescent="0.2">
      <c r="A96" s="33" t="s">
        <v>131</v>
      </c>
      <c r="B96" s="34" t="s">
        <v>214</v>
      </c>
      <c r="C96" s="33" t="s">
        <v>54</v>
      </c>
      <c r="D96" s="33" t="s">
        <v>213</v>
      </c>
      <c r="E96" s="31">
        <v>3</v>
      </c>
      <c r="F96" s="30">
        <v>0.95</v>
      </c>
      <c r="G96" s="30">
        <v>0.05</v>
      </c>
      <c r="H96" s="50">
        <v>292.38119999999998</v>
      </c>
      <c r="I96" s="50">
        <v>92.253100000000003</v>
      </c>
      <c r="J96" s="50">
        <v>847.12440000000004</v>
      </c>
    </row>
    <row r="97" spans="1:10" x14ac:dyDescent="0.2">
      <c r="A97" s="33" t="s">
        <v>131</v>
      </c>
      <c r="B97" s="34" t="s">
        <v>248</v>
      </c>
      <c r="C97" s="33" t="s">
        <v>54</v>
      </c>
      <c r="D97" s="33" t="s">
        <v>247</v>
      </c>
      <c r="E97" s="31">
        <v>1</v>
      </c>
      <c r="F97" s="30">
        <v>1</v>
      </c>
      <c r="G97" s="30">
        <v>0</v>
      </c>
      <c r="H97" s="50">
        <v>435.6703</v>
      </c>
      <c r="I97" s="50">
        <v>209.66319999999999</v>
      </c>
      <c r="J97" s="50">
        <v>435.6703</v>
      </c>
    </row>
    <row r="98" spans="1:10" x14ac:dyDescent="0.2">
      <c r="A98" s="33" t="s">
        <v>131</v>
      </c>
      <c r="B98" s="34" t="s">
        <v>262</v>
      </c>
      <c r="C98" s="33" t="s">
        <v>54</v>
      </c>
      <c r="D98" s="33" t="s">
        <v>261</v>
      </c>
      <c r="E98" s="31">
        <v>1</v>
      </c>
      <c r="F98" s="30">
        <v>1</v>
      </c>
      <c r="G98" s="30">
        <v>0</v>
      </c>
      <c r="H98" s="50">
        <v>757.62699999999995</v>
      </c>
      <c r="I98" s="50">
        <v>297.73520000000002</v>
      </c>
      <c r="J98" s="50">
        <v>757.62699999999995</v>
      </c>
    </row>
    <row r="99" spans="1:10" x14ac:dyDescent="0.2">
      <c r="A99" s="197"/>
      <c r="B99" s="197"/>
      <c r="C99" s="197"/>
      <c r="D99" s="197"/>
      <c r="E99" s="197"/>
      <c r="F99" s="197" t="s">
        <v>197</v>
      </c>
      <c r="G99" s="197"/>
      <c r="H99" s="197"/>
      <c r="I99" s="197"/>
      <c r="J99" s="48">
        <v>2040.4217000000001</v>
      </c>
    </row>
    <row r="100" spans="1:10" ht="11.25" customHeight="1" x14ac:dyDescent="0.2">
      <c r="A100" s="47" t="s">
        <v>196</v>
      </c>
      <c r="B100" s="45" t="s">
        <v>8</v>
      </c>
      <c r="C100" s="47" t="s">
        <v>9</v>
      </c>
      <c r="D100" s="47" t="s">
        <v>127</v>
      </c>
      <c r="E100" s="45" t="s">
        <v>165</v>
      </c>
      <c r="F100" s="195" t="s">
        <v>195</v>
      </c>
      <c r="G100" s="195"/>
      <c r="H100" s="195"/>
      <c r="I100" s="195"/>
      <c r="J100" s="45" t="s">
        <v>162</v>
      </c>
    </row>
    <row r="101" spans="1:10" x14ac:dyDescent="0.2">
      <c r="A101" s="33" t="s">
        <v>131</v>
      </c>
      <c r="B101" s="34" t="s">
        <v>192</v>
      </c>
      <c r="C101" s="33" t="s">
        <v>54</v>
      </c>
      <c r="D101" s="33" t="s">
        <v>191</v>
      </c>
      <c r="E101" s="31">
        <v>1</v>
      </c>
      <c r="F101" s="33"/>
      <c r="G101" s="33"/>
      <c r="H101" s="33"/>
      <c r="I101" s="50">
        <v>20.832899999999999</v>
      </c>
      <c r="J101" s="50">
        <v>20.832899999999999</v>
      </c>
    </row>
    <row r="102" spans="1:10" x14ac:dyDescent="0.2">
      <c r="A102" s="197"/>
      <c r="B102" s="197"/>
      <c r="C102" s="197"/>
      <c r="D102" s="197"/>
      <c r="E102" s="197"/>
      <c r="F102" s="197" t="s">
        <v>190</v>
      </c>
      <c r="G102" s="197"/>
      <c r="H102" s="197"/>
      <c r="I102" s="197"/>
      <c r="J102" s="48">
        <v>20.832899999999999</v>
      </c>
    </row>
    <row r="103" spans="1:10" x14ac:dyDescent="0.2">
      <c r="A103" s="197"/>
      <c r="B103" s="197"/>
      <c r="C103" s="197"/>
      <c r="D103" s="197"/>
      <c r="E103" s="197"/>
      <c r="F103" s="197" t="s">
        <v>189</v>
      </c>
      <c r="G103" s="197"/>
      <c r="H103" s="197"/>
      <c r="I103" s="197"/>
      <c r="J103" s="48">
        <v>0</v>
      </c>
    </row>
    <row r="104" spans="1:10" x14ac:dyDescent="0.2">
      <c r="A104" s="197"/>
      <c r="B104" s="197"/>
      <c r="C104" s="197"/>
      <c r="D104" s="197"/>
      <c r="E104" s="197"/>
      <c r="F104" s="197" t="s">
        <v>188</v>
      </c>
      <c r="G104" s="197"/>
      <c r="H104" s="197"/>
      <c r="I104" s="197"/>
      <c r="J104" s="48">
        <v>2061.2546000000002</v>
      </c>
    </row>
    <row r="105" spans="1:10" ht="11.25" customHeight="1" x14ac:dyDescent="0.2">
      <c r="A105" s="197"/>
      <c r="B105" s="197"/>
      <c r="C105" s="197"/>
      <c r="D105" s="197"/>
      <c r="E105" s="197"/>
      <c r="F105" s="197" t="s">
        <v>187</v>
      </c>
      <c r="G105" s="197"/>
      <c r="H105" s="197"/>
      <c r="I105" s="197"/>
      <c r="J105" s="48">
        <v>2.1399999999999999E-2</v>
      </c>
    </row>
    <row r="106" spans="1:10" ht="11.25" customHeight="1" x14ac:dyDescent="0.2">
      <c r="A106" s="197"/>
      <c r="B106" s="197"/>
      <c r="C106" s="197"/>
      <c r="D106" s="197"/>
      <c r="E106" s="197"/>
      <c r="F106" s="197" t="s">
        <v>186</v>
      </c>
      <c r="G106" s="197"/>
      <c r="H106" s="197"/>
      <c r="I106" s="197"/>
      <c r="J106" s="48">
        <v>0.18129999999999999</v>
      </c>
    </row>
    <row r="107" spans="1:10" x14ac:dyDescent="0.2">
      <c r="A107" s="197"/>
      <c r="B107" s="197"/>
      <c r="C107" s="197"/>
      <c r="D107" s="197"/>
      <c r="E107" s="197"/>
      <c r="F107" s="197" t="s">
        <v>185</v>
      </c>
      <c r="G107" s="197"/>
      <c r="H107" s="197"/>
      <c r="I107" s="197"/>
      <c r="J107" s="48">
        <v>243.82</v>
      </c>
    </row>
    <row r="108" spans="1:10" ht="11.25" customHeight="1" x14ac:dyDescent="0.2">
      <c r="A108" s="197"/>
      <c r="B108" s="197"/>
      <c r="C108" s="197"/>
      <c r="D108" s="197"/>
      <c r="E108" s="197"/>
      <c r="F108" s="197" t="s">
        <v>184</v>
      </c>
      <c r="G108" s="197"/>
      <c r="H108" s="197"/>
      <c r="I108" s="197"/>
      <c r="J108" s="48">
        <v>8.4540000000000006</v>
      </c>
    </row>
    <row r="109" spans="1:10" ht="11.25" customHeight="1" x14ac:dyDescent="0.2">
      <c r="A109" s="29"/>
      <c r="B109" s="29"/>
      <c r="C109" s="29"/>
      <c r="D109" s="29"/>
      <c r="E109" s="29" t="s">
        <v>125</v>
      </c>
      <c r="F109" s="28">
        <v>4.0201265641412465E-2</v>
      </c>
      <c r="G109" s="29" t="s">
        <v>124</v>
      </c>
      <c r="H109" s="28">
        <v>0.05</v>
      </c>
      <c r="I109" s="29" t="s">
        <v>123</v>
      </c>
      <c r="J109" s="28">
        <v>8.5443769994258054E-2</v>
      </c>
    </row>
    <row r="110" spans="1:10" ht="11.25" customHeight="1" thickBot="1" x14ac:dyDescent="0.25">
      <c r="A110" s="29"/>
      <c r="B110" s="29"/>
      <c r="C110" s="29"/>
      <c r="D110" s="29"/>
      <c r="E110" s="29" t="s">
        <v>122</v>
      </c>
      <c r="F110" s="28">
        <v>1.84</v>
      </c>
      <c r="G110" s="29"/>
      <c r="H110" s="192" t="s">
        <v>121</v>
      </c>
      <c r="I110" s="192"/>
      <c r="J110" s="28">
        <v>10.48</v>
      </c>
    </row>
    <row r="111" spans="1:10" ht="11.25" customHeight="1" thickTop="1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1:10" ht="11.25" customHeight="1" x14ac:dyDescent="0.2">
      <c r="A112" s="47" t="s">
        <v>56</v>
      </c>
      <c r="B112" s="45" t="s">
        <v>8</v>
      </c>
      <c r="C112" s="47" t="s">
        <v>9</v>
      </c>
      <c r="D112" s="47" t="s">
        <v>10</v>
      </c>
      <c r="E112" s="194" t="s">
        <v>145</v>
      </c>
      <c r="F112" s="194"/>
      <c r="G112" s="46" t="s">
        <v>11</v>
      </c>
      <c r="H112" s="45" t="s">
        <v>12</v>
      </c>
      <c r="I112" s="45" t="s">
        <v>13</v>
      </c>
      <c r="J112" s="45" t="s">
        <v>15</v>
      </c>
    </row>
    <row r="113" spans="1:10" ht="11.25" customHeight="1" x14ac:dyDescent="0.2">
      <c r="A113" s="43" t="s">
        <v>144</v>
      </c>
      <c r="B113" s="44" t="s">
        <v>57</v>
      </c>
      <c r="C113" s="43" t="s">
        <v>54</v>
      </c>
      <c r="D113" s="43" t="s">
        <v>830</v>
      </c>
      <c r="E113" s="198" t="s">
        <v>206</v>
      </c>
      <c r="F113" s="198"/>
      <c r="G113" s="42" t="s">
        <v>35</v>
      </c>
      <c r="H113" s="41">
        <v>1</v>
      </c>
      <c r="I113" s="40">
        <v>1.1299999999999999</v>
      </c>
      <c r="J113" s="40">
        <v>1.1299999999999999</v>
      </c>
    </row>
    <row r="114" spans="1:10" ht="11.25" customHeight="1" x14ac:dyDescent="0.2">
      <c r="A114" s="194" t="s">
        <v>205</v>
      </c>
      <c r="B114" s="195" t="s">
        <v>8</v>
      </c>
      <c r="C114" s="194" t="s">
        <v>9</v>
      </c>
      <c r="D114" s="194" t="s">
        <v>204</v>
      </c>
      <c r="E114" s="195" t="s">
        <v>165</v>
      </c>
      <c r="F114" s="196" t="s">
        <v>203</v>
      </c>
      <c r="G114" s="195"/>
      <c r="H114" s="196" t="s">
        <v>202</v>
      </c>
      <c r="I114" s="195"/>
      <c r="J114" s="195" t="s">
        <v>162</v>
      </c>
    </row>
    <row r="115" spans="1:10" x14ac:dyDescent="0.2">
      <c r="A115" s="195"/>
      <c r="B115" s="195"/>
      <c r="C115" s="195"/>
      <c r="D115" s="195"/>
      <c r="E115" s="195"/>
      <c r="F115" s="45" t="s">
        <v>201</v>
      </c>
      <c r="G115" s="45" t="s">
        <v>200</v>
      </c>
      <c r="H115" s="45" t="s">
        <v>201</v>
      </c>
      <c r="I115" s="45" t="s">
        <v>200</v>
      </c>
      <c r="J115" s="195"/>
    </row>
    <row r="116" spans="1:10" ht="12" customHeight="1" x14ac:dyDescent="0.2">
      <c r="A116" s="33" t="s">
        <v>131</v>
      </c>
      <c r="B116" s="34" t="s">
        <v>260</v>
      </c>
      <c r="C116" s="33" t="s">
        <v>54</v>
      </c>
      <c r="D116" s="33" t="s">
        <v>259</v>
      </c>
      <c r="E116" s="31">
        <v>2</v>
      </c>
      <c r="F116" s="30">
        <v>0.51</v>
      </c>
      <c r="G116" s="30">
        <v>0.49</v>
      </c>
      <c r="H116" s="50">
        <v>325.57810000000001</v>
      </c>
      <c r="I116" s="50">
        <v>82.657300000000006</v>
      </c>
      <c r="J116" s="50">
        <v>413.09379999999999</v>
      </c>
    </row>
    <row r="117" spans="1:10" x14ac:dyDescent="0.2">
      <c r="A117" s="33" t="s">
        <v>131</v>
      </c>
      <c r="B117" s="34" t="s">
        <v>258</v>
      </c>
      <c r="C117" s="33" t="s">
        <v>54</v>
      </c>
      <c r="D117" s="33" t="s">
        <v>257</v>
      </c>
      <c r="E117" s="31">
        <v>1</v>
      </c>
      <c r="F117" s="30">
        <v>0.69</v>
      </c>
      <c r="G117" s="30">
        <v>0.31</v>
      </c>
      <c r="H117" s="50">
        <v>4.6238999999999999</v>
      </c>
      <c r="I117" s="50">
        <v>3.22</v>
      </c>
      <c r="J117" s="50">
        <v>4.1886999999999999</v>
      </c>
    </row>
    <row r="118" spans="1:10" x14ac:dyDescent="0.2">
      <c r="A118" s="33" t="s">
        <v>131</v>
      </c>
      <c r="B118" s="34" t="s">
        <v>256</v>
      </c>
      <c r="C118" s="33" t="s">
        <v>54</v>
      </c>
      <c r="D118" s="33" t="s">
        <v>255</v>
      </c>
      <c r="E118" s="31">
        <v>1</v>
      </c>
      <c r="F118" s="30">
        <v>0.71</v>
      </c>
      <c r="G118" s="30">
        <v>0.28999999999999998</v>
      </c>
      <c r="H118" s="50">
        <v>282.35109999999997</v>
      </c>
      <c r="I118" s="50">
        <v>120.80759999999999</v>
      </c>
      <c r="J118" s="50">
        <v>235.5035</v>
      </c>
    </row>
    <row r="119" spans="1:10" x14ac:dyDescent="0.2">
      <c r="A119" s="33" t="s">
        <v>131</v>
      </c>
      <c r="B119" s="34" t="s">
        <v>254</v>
      </c>
      <c r="C119" s="33" t="s">
        <v>54</v>
      </c>
      <c r="D119" s="33" t="s">
        <v>253</v>
      </c>
      <c r="E119" s="31">
        <v>1</v>
      </c>
      <c r="F119" s="30">
        <v>0.96</v>
      </c>
      <c r="G119" s="30">
        <v>0.04</v>
      </c>
      <c r="H119" s="50">
        <v>250.0103</v>
      </c>
      <c r="I119" s="50">
        <v>119.736</v>
      </c>
      <c r="J119" s="50">
        <v>244.79929999999999</v>
      </c>
    </row>
    <row r="120" spans="1:10" ht="11.25" customHeight="1" x14ac:dyDescent="0.2">
      <c r="A120" s="33" t="s">
        <v>131</v>
      </c>
      <c r="B120" s="34" t="s">
        <v>252</v>
      </c>
      <c r="C120" s="33" t="s">
        <v>54</v>
      </c>
      <c r="D120" s="33" t="s">
        <v>251</v>
      </c>
      <c r="E120" s="31">
        <v>1</v>
      </c>
      <c r="F120" s="30">
        <v>1</v>
      </c>
      <c r="G120" s="30">
        <v>0</v>
      </c>
      <c r="H120" s="50">
        <v>209.66409999999999</v>
      </c>
      <c r="I120" s="50">
        <v>90.978700000000003</v>
      </c>
      <c r="J120" s="50">
        <v>209.66409999999999</v>
      </c>
    </row>
    <row r="121" spans="1:10" x14ac:dyDescent="0.2">
      <c r="A121" s="33" t="s">
        <v>131</v>
      </c>
      <c r="B121" s="34" t="s">
        <v>250</v>
      </c>
      <c r="C121" s="33" t="s">
        <v>54</v>
      </c>
      <c r="D121" s="33" t="s">
        <v>249</v>
      </c>
      <c r="E121" s="31">
        <v>1</v>
      </c>
      <c r="F121" s="30">
        <v>0.69</v>
      </c>
      <c r="G121" s="30">
        <v>0.31</v>
      </c>
      <c r="H121" s="50">
        <v>139.24160000000001</v>
      </c>
      <c r="I121" s="50">
        <v>48.000999999999998</v>
      </c>
      <c r="J121" s="50">
        <v>110.95699999999999</v>
      </c>
    </row>
    <row r="122" spans="1:10" x14ac:dyDescent="0.2">
      <c r="A122" s="197"/>
      <c r="B122" s="197"/>
      <c r="C122" s="197"/>
      <c r="D122" s="197"/>
      <c r="E122" s="197"/>
      <c r="F122" s="197" t="s">
        <v>197</v>
      </c>
      <c r="G122" s="197"/>
      <c r="H122" s="197"/>
      <c r="I122" s="197"/>
      <c r="J122" s="48">
        <v>1218.2064</v>
      </c>
    </row>
    <row r="123" spans="1:10" x14ac:dyDescent="0.2">
      <c r="A123" s="47" t="s">
        <v>196</v>
      </c>
      <c r="B123" s="45" t="s">
        <v>8</v>
      </c>
      <c r="C123" s="47" t="s">
        <v>9</v>
      </c>
      <c r="D123" s="47" t="s">
        <v>127</v>
      </c>
      <c r="E123" s="45" t="s">
        <v>165</v>
      </c>
      <c r="F123" s="195" t="s">
        <v>195</v>
      </c>
      <c r="G123" s="195"/>
      <c r="H123" s="195"/>
      <c r="I123" s="195"/>
      <c r="J123" s="45" t="s">
        <v>162</v>
      </c>
    </row>
    <row r="124" spans="1:10" x14ac:dyDescent="0.2">
      <c r="A124" s="33" t="s">
        <v>131</v>
      </c>
      <c r="B124" s="34" t="s">
        <v>192</v>
      </c>
      <c r="C124" s="33" t="s">
        <v>54</v>
      </c>
      <c r="D124" s="33" t="s">
        <v>191</v>
      </c>
      <c r="E124" s="31">
        <v>1</v>
      </c>
      <c r="F124" s="33"/>
      <c r="G124" s="33"/>
      <c r="H124" s="33"/>
      <c r="I124" s="50">
        <v>20.832899999999999</v>
      </c>
      <c r="J124" s="50">
        <v>20.832899999999999</v>
      </c>
    </row>
    <row r="125" spans="1:10" x14ac:dyDescent="0.2">
      <c r="A125" s="197"/>
      <c r="B125" s="197"/>
      <c r="C125" s="197"/>
      <c r="D125" s="197"/>
      <c r="E125" s="197"/>
      <c r="F125" s="197" t="s">
        <v>190</v>
      </c>
      <c r="G125" s="197"/>
      <c r="H125" s="197"/>
      <c r="I125" s="197"/>
      <c r="J125" s="48">
        <v>20.832899999999999</v>
      </c>
    </row>
    <row r="126" spans="1:10" x14ac:dyDescent="0.2">
      <c r="A126" s="197"/>
      <c r="B126" s="197"/>
      <c r="C126" s="197"/>
      <c r="D126" s="197"/>
      <c r="E126" s="197"/>
      <c r="F126" s="197" t="s">
        <v>189</v>
      </c>
      <c r="G126" s="197"/>
      <c r="H126" s="197"/>
      <c r="I126" s="197"/>
      <c r="J126" s="48">
        <v>0</v>
      </c>
    </row>
    <row r="127" spans="1:10" x14ac:dyDescent="0.2">
      <c r="A127" s="197"/>
      <c r="B127" s="197"/>
      <c r="C127" s="197"/>
      <c r="D127" s="197"/>
      <c r="E127" s="197"/>
      <c r="F127" s="197" t="s">
        <v>188</v>
      </c>
      <c r="G127" s="197"/>
      <c r="H127" s="197"/>
      <c r="I127" s="197"/>
      <c r="J127" s="48">
        <v>1239.0392999999999</v>
      </c>
    </row>
    <row r="128" spans="1:10" ht="11.25" customHeight="1" x14ac:dyDescent="0.2">
      <c r="A128" s="197"/>
      <c r="B128" s="197"/>
      <c r="C128" s="197"/>
      <c r="D128" s="197"/>
      <c r="E128" s="197"/>
      <c r="F128" s="197" t="s">
        <v>187</v>
      </c>
      <c r="G128" s="197"/>
      <c r="H128" s="197"/>
      <c r="I128" s="197"/>
      <c r="J128" s="48">
        <v>2.1399999999999999E-2</v>
      </c>
    </row>
    <row r="129" spans="1:10" ht="11.25" customHeight="1" x14ac:dyDescent="0.2">
      <c r="A129" s="197"/>
      <c r="B129" s="197"/>
      <c r="C129" s="197"/>
      <c r="D129" s="197"/>
      <c r="E129" s="197"/>
      <c r="F129" s="197" t="s">
        <v>186</v>
      </c>
      <c r="G129" s="197"/>
      <c r="H129" s="197"/>
      <c r="I129" s="197"/>
      <c r="J129" s="48">
        <v>2.3699999999999999E-2</v>
      </c>
    </row>
    <row r="130" spans="1:10" x14ac:dyDescent="0.2">
      <c r="A130" s="197"/>
      <c r="B130" s="197"/>
      <c r="C130" s="197"/>
      <c r="D130" s="197"/>
      <c r="E130" s="197"/>
      <c r="F130" s="197" t="s">
        <v>185</v>
      </c>
      <c r="G130" s="197"/>
      <c r="H130" s="197"/>
      <c r="I130" s="197"/>
      <c r="J130" s="48">
        <v>1121.33</v>
      </c>
    </row>
    <row r="131" spans="1:10" ht="11.25" customHeight="1" x14ac:dyDescent="0.2">
      <c r="A131" s="197"/>
      <c r="B131" s="197"/>
      <c r="C131" s="197"/>
      <c r="D131" s="197"/>
      <c r="E131" s="197"/>
      <c r="F131" s="197" t="s">
        <v>184</v>
      </c>
      <c r="G131" s="197"/>
      <c r="H131" s="197"/>
      <c r="I131" s="197"/>
      <c r="J131" s="48">
        <v>1.105</v>
      </c>
    </row>
    <row r="132" spans="1:10" ht="11.25" customHeight="1" x14ac:dyDescent="0.2">
      <c r="A132" s="29"/>
      <c r="B132" s="29"/>
      <c r="C132" s="29"/>
      <c r="D132" s="29"/>
      <c r="E132" s="29" t="s">
        <v>125</v>
      </c>
      <c r="F132" s="28">
        <v>8.7412916703282599E-3</v>
      </c>
      <c r="G132" s="29" t="s">
        <v>124</v>
      </c>
      <c r="H132" s="28">
        <v>0.01</v>
      </c>
      <c r="I132" s="29" t="s">
        <v>123</v>
      </c>
      <c r="J132" s="28">
        <v>1.8578741316115685E-2</v>
      </c>
    </row>
    <row r="133" spans="1:10" ht="11.25" customHeight="1" thickBot="1" x14ac:dyDescent="0.25">
      <c r="A133" s="29"/>
      <c r="B133" s="29"/>
      <c r="C133" s="29"/>
      <c r="D133" s="29"/>
      <c r="E133" s="29" t="s">
        <v>122</v>
      </c>
      <c r="F133" s="28">
        <v>0.24</v>
      </c>
      <c r="G133" s="29"/>
      <c r="H133" s="192" t="s">
        <v>121</v>
      </c>
      <c r="I133" s="192"/>
      <c r="J133" s="28">
        <v>1.37</v>
      </c>
    </row>
    <row r="134" spans="1:10" ht="11.25" customHeight="1" thickTop="1" x14ac:dyDescent="0.2">
      <c r="A134" s="27"/>
      <c r="B134" s="27"/>
      <c r="C134" s="27"/>
      <c r="D134" s="27"/>
      <c r="E134" s="27"/>
      <c r="F134" s="27"/>
      <c r="G134" s="27"/>
      <c r="H134" s="27"/>
      <c r="I134" s="27"/>
      <c r="J134" s="27"/>
    </row>
    <row r="135" spans="1:10" ht="11.25" customHeight="1" x14ac:dyDescent="0.2">
      <c r="A135" s="47" t="s">
        <v>59</v>
      </c>
      <c r="B135" s="45" t="s">
        <v>8</v>
      </c>
      <c r="C135" s="47" t="s">
        <v>9</v>
      </c>
      <c r="D135" s="47" t="s">
        <v>10</v>
      </c>
      <c r="E135" s="194" t="s">
        <v>145</v>
      </c>
      <c r="F135" s="194"/>
      <c r="G135" s="46" t="s">
        <v>11</v>
      </c>
      <c r="H135" s="45" t="s">
        <v>12</v>
      </c>
      <c r="I135" s="45" t="s">
        <v>13</v>
      </c>
      <c r="J135" s="45" t="s">
        <v>15</v>
      </c>
    </row>
    <row r="136" spans="1:10" ht="11.25" customHeight="1" x14ac:dyDescent="0.2">
      <c r="A136" s="43" t="s">
        <v>144</v>
      </c>
      <c r="B136" s="44" t="s">
        <v>60</v>
      </c>
      <c r="C136" s="43" t="s">
        <v>54</v>
      </c>
      <c r="D136" s="43" t="s">
        <v>831</v>
      </c>
      <c r="E136" s="198" t="s">
        <v>206</v>
      </c>
      <c r="F136" s="198"/>
      <c r="G136" s="42" t="s">
        <v>62</v>
      </c>
      <c r="H136" s="41">
        <v>1</v>
      </c>
      <c r="I136" s="40">
        <v>2.57</v>
      </c>
      <c r="J136" s="40">
        <v>2.57</v>
      </c>
    </row>
    <row r="137" spans="1:10" ht="11.25" customHeight="1" x14ac:dyDescent="0.2">
      <c r="A137" s="194" t="s">
        <v>205</v>
      </c>
      <c r="B137" s="195" t="s">
        <v>8</v>
      </c>
      <c r="C137" s="194" t="s">
        <v>9</v>
      </c>
      <c r="D137" s="194" t="s">
        <v>204</v>
      </c>
      <c r="E137" s="195" t="s">
        <v>165</v>
      </c>
      <c r="F137" s="196" t="s">
        <v>203</v>
      </c>
      <c r="G137" s="195"/>
      <c r="H137" s="196" t="s">
        <v>202</v>
      </c>
      <c r="I137" s="195"/>
      <c r="J137" s="195" t="s">
        <v>162</v>
      </c>
    </row>
    <row r="138" spans="1:10" x14ac:dyDescent="0.2">
      <c r="A138" s="195"/>
      <c r="B138" s="195"/>
      <c r="C138" s="195"/>
      <c r="D138" s="195"/>
      <c r="E138" s="195"/>
      <c r="F138" s="45" t="s">
        <v>201</v>
      </c>
      <c r="G138" s="45" t="s">
        <v>200</v>
      </c>
      <c r="H138" s="45" t="s">
        <v>201</v>
      </c>
      <c r="I138" s="45" t="s">
        <v>200</v>
      </c>
      <c r="J138" s="195"/>
    </row>
    <row r="139" spans="1:10" ht="12" customHeight="1" x14ac:dyDescent="0.2">
      <c r="A139" s="33" t="s">
        <v>131</v>
      </c>
      <c r="B139" s="34" t="s">
        <v>214</v>
      </c>
      <c r="C139" s="33" t="s">
        <v>54</v>
      </c>
      <c r="D139" s="33" t="s">
        <v>213</v>
      </c>
      <c r="E139" s="31">
        <v>3</v>
      </c>
      <c r="F139" s="30">
        <v>0.77</v>
      </c>
      <c r="G139" s="30">
        <v>0.23</v>
      </c>
      <c r="H139" s="50">
        <v>292.38119999999998</v>
      </c>
      <c r="I139" s="50">
        <v>92.253100000000003</v>
      </c>
      <c r="J139" s="50">
        <v>739.05520000000001</v>
      </c>
    </row>
    <row r="140" spans="1:10" x14ac:dyDescent="0.2">
      <c r="A140" s="33" t="s">
        <v>131</v>
      </c>
      <c r="B140" s="34" t="s">
        <v>248</v>
      </c>
      <c r="C140" s="33" t="s">
        <v>54</v>
      </c>
      <c r="D140" s="33" t="s">
        <v>247</v>
      </c>
      <c r="E140" s="31">
        <v>1</v>
      </c>
      <c r="F140" s="30">
        <v>1</v>
      </c>
      <c r="G140" s="30">
        <v>0</v>
      </c>
      <c r="H140" s="50">
        <v>435.6703</v>
      </c>
      <c r="I140" s="50">
        <v>209.66319999999999</v>
      </c>
      <c r="J140" s="50">
        <v>435.6703</v>
      </c>
    </row>
    <row r="141" spans="1:10" x14ac:dyDescent="0.2">
      <c r="A141" s="197"/>
      <c r="B141" s="197"/>
      <c r="C141" s="197"/>
      <c r="D141" s="197"/>
      <c r="E141" s="197"/>
      <c r="F141" s="197" t="s">
        <v>197</v>
      </c>
      <c r="G141" s="197"/>
      <c r="H141" s="197"/>
      <c r="I141" s="197"/>
      <c r="J141" s="48">
        <v>1174.7255</v>
      </c>
    </row>
    <row r="142" spans="1:10" x14ac:dyDescent="0.2">
      <c r="A142" s="197"/>
      <c r="B142" s="197"/>
      <c r="C142" s="197"/>
      <c r="D142" s="197"/>
      <c r="E142" s="197"/>
      <c r="F142" s="197" t="s">
        <v>188</v>
      </c>
      <c r="G142" s="197"/>
      <c r="H142" s="197"/>
      <c r="I142" s="197"/>
      <c r="J142" s="48">
        <v>1174.7255</v>
      </c>
    </row>
    <row r="143" spans="1:10" ht="11.25" customHeight="1" x14ac:dyDescent="0.2">
      <c r="A143" s="197"/>
      <c r="B143" s="197"/>
      <c r="C143" s="197"/>
      <c r="D143" s="197"/>
      <c r="E143" s="197"/>
      <c r="F143" s="197" t="s">
        <v>187</v>
      </c>
      <c r="G143" s="197"/>
      <c r="H143" s="197"/>
      <c r="I143" s="197"/>
      <c r="J143" s="48">
        <v>0</v>
      </c>
    </row>
    <row r="144" spans="1:10" x14ac:dyDescent="0.2">
      <c r="A144" s="197"/>
      <c r="B144" s="197"/>
      <c r="C144" s="197"/>
      <c r="D144" s="197"/>
      <c r="E144" s="197"/>
      <c r="F144" s="197" t="s">
        <v>186</v>
      </c>
      <c r="G144" s="197"/>
      <c r="H144" s="197"/>
      <c r="I144" s="197"/>
      <c r="J144" s="48">
        <v>0</v>
      </c>
    </row>
    <row r="145" spans="1:10" x14ac:dyDescent="0.2">
      <c r="A145" s="197"/>
      <c r="B145" s="197"/>
      <c r="C145" s="197"/>
      <c r="D145" s="197"/>
      <c r="E145" s="197"/>
      <c r="F145" s="197" t="s">
        <v>185</v>
      </c>
      <c r="G145" s="197"/>
      <c r="H145" s="197"/>
      <c r="I145" s="197"/>
      <c r="J145" s="48">
        <v>457.16</v>
      </c>
    </row>
    <row r="146" spans="1:10" x14ac:dyDescent="0.2">
      <c r="A146" s="197"/>
      <c r="B146" s="197"/>
      <c r="C146" s="197"/>
      <c r="D146" s="197"/>
      <c r="E146" s="197"/>
      <c r="F146" s="197" t="s">
        <v>184</v>
      </c>
      <c r="G146" s="197"/>
      <c r="H146" s="197"/>
      <c r="I146" s="197"/>
      <c r="J146" s="48">
        <v>2.5695999999999999</v>
      </c>
    </row>
    <row r="147" spans="1:10" ht="11.25" customHeight="1" x14ac:dyDescent="0.2">
      <c r="A147" s="29"/>
      <c r="B147" s="29"/>
      <c r="C147" s="29"/>
      <c r="D147" s="29"/>
      <c r="E147" s="29" t="s">
        <v>125</v>
      </c>
      <c r="F147" s="28">
        <v>0</v>
      </c>
      <c r="G147" s="29" t="s">
        <v>124</v>
      </c>
      <c r="H147" s="28">
        <v>0</v>
      </c>
      <c r="I147" s="29" t="s">
        <v>123</v>
      </c>
      <c r="J147" s="28">
        <v>0</v>
      </c>
    </row>
    <row r="148" spans="1:10" ht="11.25" customHeight="1" thickBot="1" x14ac:dyDescent="0.25">
      <c r="A148" s="29"/>
      <c r="B148" s="29"/>
      <c r="C148" s="29"/>
      <c r="D148" s="29"/>
      <c r="E148" s="29" t="s">
        <v>122</v>
      </c>
      <c r="F148" s="28">
        <v>0.54</v>
      </c>
      <c r="G148" s="29"/>
      <c r="H148" s="192" t="s">
        <v>121</v>
      </c>
      <c r="I148" s="192"/>
      <c r="J148" s="28">
        <v>3.12</v>
      </c>
    </row>
    <row r="149" spans="1:10" ht="11.25" customHeight="1" thickTop="1" x14ac:dyDescent="0.2">
      <c r="A149" s="27"/>
      <c r="B149" s="27"/>
      <c r="C149" s="27"/>
      <c r="D149" s="27"/>
      <c r="E149" s="27"/>
      <c r="F149" s="27"/>
      <c r="G149" s="27"/>
      <c r="H149" s="27"/>
      <c r="I149" s="27"/>
      <c r="J149" s="27"/>
    </row>
    <row r="150" spans="1:10" ht="11.25" customHeight="1" x14ac:dyDescent="0.2">
      <c r="A150" s="47" t="s">
        <v>63</v>
      </c>
      <c r="B150" s="45" t="s">
        <v>8</v>
      </c>
      <c r="C150" s="47" t="s">
        <v>9</v>
      </c>
      <c r="D150" s="47" t="s">
        <v>10</v>
      </c>
      <c r="E150" s="194" t="s">
        <v>145</v>
      </c>
      <c r="F150" s="194"/>
      <c r="G150" s="46" t="s">
        <v>11</v>
      </c>
      <c r="H150" s="45" t="s">
        <v>12</v>
      </c>
      <c r="I150" s="45" t="s">
        <v>13</v>
      </c>
      <c r="J150" s="45" t="s">
        <v>15</v>
      </c>
    </row>
    <row r="151" spans="1:10" ht="11.25" customHeight="1" x14ac:dyDescent="0.2">
      <c r="A151" s="43" t="s">
        <v>144</v>
      </c>
      <c r="B151" s="44" t="s">
        <v>64</v>
      </c>
      <c r="C151" s="43" t="s">
        <v>54</v>
      </c>
      <c r="D151" s="43" t="s">
        <v>832</v>
      </c>
      <c r="E151" s="198" t="s">
        <v>206</v>
      </c>
      <c r="F151" s="198"/>
      <c r="G151" s="42" t="s">
        <v>66</v>
      </c>
      <c r="H151" s="41">
        <v>1</v>
      </c>
      <c r="I151" s="40">
        <v>0.69</v>
      </c>
      <c r="J151" s="40">
        <v>0.69</v>
      </c>
    </row>
    <row r="152" spans="1:10" ht="11.25" customHeight="1" x14ac:dyDescent="0.2">
      <c r="A152" s="194" t="s">
        <v>205</v>
      </c>
      <c r="B152" s="195" t="s">
        <v>8</v>
      </c>
      <c r="C152" s="194" t="s">
        <v>9</v>
      </c>
      <c r="D152" s="194" t="s">
        <v>204</v>
      </c>
      <c r="E152" s="195" t="s">
        <v>165</v>
      </c>
      <c r="F152" s="196" t="s">
        <v>203</v>
      </c>
      <c r="G152" s="195"/>
      <c r="H152" s="196" t="s">
        <v>202</v>
      </c>
      <c r="I152" s="195"/>
      <c r="J152" s="195" t="s">
        <v>162</v>
      </c>
    </row>
    <row r="153" spans="1:10" x14ac:dyDescent="0.2">
      <c r="A153" s="195"/>
      <c r="B153" s="195"/>
      <c r="C153" s="195"/>
      <c r="D153" s="195"/>
      <c r="E153" s="195"/>
      <c r="F153" s="45" t="s">
        <v>201</v>
      </c>
      <c r="G153" s="45" t="s">
        <v>200</v>
      </c>
      <c r="H153" s="45" t="s">
        <v>201</v>
      </c>
      <c r="I153" s="45" t="s">
        <v>200</v>
      </c>
      <c r="J153" s="195"/>
    </row>
    <row r="154" spans="1:10" ht="12" customHeight="1" x14ac:dyDescent="0.2">
      <c r="A154" s="33" t="s">
        <v>131</v>
      </c>
      <c r="B154" s="34" t="s">
        <v>214</v>
      </c>
      <c r="C154" s="33" t="s">
        <v>54</v>
      </c>
      <c r="D154" s="33" t="s">
        <v>213</v>
      </c>
      <c r="E154" s="31">
        <v>1</v>
      </c>
      <c r="F154" s="30">
        <v>1</v>
      </c>
      <c r="G154" s="30">
        <v>0</v>
      </c>
      <c r="H154" s="50">
        <v>292.38119999999998</v>
      </c>
      <c r="I154" s="50">
        <v>92.253100000000003</v>
      </c>
      <c r="J154" s="50">
        <v>292.38119999999998</v>
      </c>
    </row>
    <row r="155" spans="1:10" x14ac:dyDescent="0.2">
      <c r="A155" s="197"/>
      <c r="B155" s="197"/>
      <c r="C155" s="197"/>
      <c r="D155" s="197"/>
      <c r="E155" s="197"/>
      <c r="F155" s="197" t="s">
        <v>197</v>
      </c>
      <c r="G155" s="197"/>
      <c r="H155" s="197"/>
      <c r="I155" s="197"/>
      <c r="J155" s="48">
        <v>292.38119999999998</v>
      </c>
    </row>
    <row r="156" spans="1:10" x14ac:dyDescent="0.2">
      <c r="A156" s="197"/>
      <c r="B156" s="197"/>
      <c r="C156" s="197"/>
      <c r="D156" s="197"/>
      <c r="E156" s="197"/>
      <c r="F156" s="197" t="s">
        <v>188</v>
      </c>
      <c r="G156" s="197"/>
      <c r="H156" s="197"/>
      <c r="I156" s="197"/>
      <c r="J156" s="48">
        <v>292.38119999999998</v>
      </c>
    </row>
    <row r="157" spans="1:10" x14ac:dyDescent="0.2">
      <c r="A157" s="197"/>
      <c r="B157" s="197"/>
      <c r="C157" s="197"/>
      <c r="D157" s="197"/>
      <c r="E157" s="197"/>
      <c r="F157" s="197" t="s">
        <v>187</v>
      </c>
      <c r="G157" s="197"/>
      <c r="H157" s="197"/>
      <c r="I157" s="197"/>
      <c r="J157" s="48">
        <v>2.1399999999999999E-2</v>
      </c>
    </row>
    <row r="158" spans="1:10" ht="11.25" customHeight="1" x14ac:dyDescent="0.2">
      <c r="A158" s="197"/>
      <c r="B158" s="197"/>
      <c r="C158" s="197"/>
      <c r="D158" s="197"/>
      <c r="E158" s="197"/>
      <c r="F158" s="197" t="s">
        <v>186</v>
      </c>
      <c r="G158" s="197"/>
      <c r="H158" s="197"/>
      <c r="I158" s="197"/>
      <c r="J158" s="48">
        <v>1.44E-2</v>
      </c>
    </row>
    <row r="159" spans="1:10" x14ac:dyDescent="0.2">
      <c r="A159" s="197"/>
      <c r="B159" s="197"/>
      <c r="C159" s="197"/>
      <c r="D159" s="197"/>
      <c r="E159" s="197"/>
      <c r="F159" s="197" t="s">
        <v>185</v>
      </c>
      <c r="G159" s="197"/>
      <c r="H159" s="197"/>
      <c r="I159" s="197"/>
      <c r="J159" s="48">
        <v>435.75</v>
      </c>
    </row>
    <row r="160" spans="1:10" x14ac:dyDescent="0.2">
      <c r="A160" s="197"/>
      <c r="B160" s="197"/>
      <c r="C160" s="197"/>
      <c r="D160" s="197"/>
      <c r="E160" s="197"/>
      <c r="F160" s="197" t="s">
        <v>184</v>
      </c>
      <c r="G160" s="197"/>
      <c r="H160" s="197"/>
      <c r="I160" s="197"/>
      <c r="J160" s="48">
        <v>0.67100000000000004</v>
      </c>
    </row>
    <row r="161" spans="1:10" ht="11.25" customHeight="1" x14ac:dyDescent="0.2">
      <c r="A161" s="29"/>
      <c r="B161" s="29"/>
      <c r="C161" s="29"/>
      <c r="D161" s="29"/>
      <c r="E161" s="29" t="s">
        <v>125</v>
      </c>
      <c r="F161" s="28">
        <v>0</v>
      </c>
      <c r="G161" s="29" t="s">
        <v>124</v>
      </c>
      <c r="H161" s="28">
        <v>0</v>
      </c>
      <c r="I161" s="29" t="s">
        <v>123</v>
      </c>
      <c r="J161" s="28">
        <v>0</v>
      </c>
    </row>
    <row r="162" spans="1:10" ht="11.25" customHeight="1" thickBot="1" x14ac:dyDescent="0.25">
      <c r="A162" s="29"/>
      <c r="B162" s="29"/>
      <c r="C162" s="29"/>
      <c r="D162" s="29"/>
      <c r="E162" s="29" t="s">
        <v>122</v>
      </c>
      <c r="F162" s="28">
        <v>0.14000000000000001</v>
      </c>
      <c r="G162" s="29"/>
      <c r="H162" s="192" t="s">
        <v>121</v>
      </c>
      <c r="I162" s="192"/>
      <c r="J162" s="28">
        <v>0.84</v>
      </c>
    </row>
    <row r="163" spans="1:10" ht="11.25" customHeight="1" thickTop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</row>
    <row r="164" spans="1:10" ht="11.25" customHeight="1" x14ac:dyDescent="0.2">
      <c r="A164" s="47" t="s">
        <v>67</v>
      </c>
      <c r="B164" s="45" t="s">
        <v>8</v>
      </c>
      <c r="C164" s="47" t="s">
        <v>9</v>
      </c>
      <c r="D164" s="47" t="s">
        <v>10</v>
      </c>
      <c r="E164" s="194" t="s">
        <v>145</v>
      </c>
      <c r="F164" s="194"/>
      <c r="G164" s="46" t="s">
        <v>11</v>
      </c>
      <c r="H164" s="45" t="s">
        <v>12</v>
      </c>
      <c r="I164" s="45" t="s">
        <v>13</v>
      </c>
      <c r="J164" s="45" t="s">
        <v>15</v>
      </c>
    </row>
    <row r="165" spans="1:10" ht="11.25" customHeight="1" x14ac:dyDescent="0.2">
      <c r="A165" s="43" t="s">
        <v>144</v>
      </c>
      <c r="B165" s="44" t="s">
        <v>68</v>
      </c>
      <c r="C165" s="43" t="s">
        <v>54</v>
      </c>
      <c r="D165" s="43" t="s">
        <v>833</v>
      </c>
      <c r="E165" s="198" t="s">
        <v>206</v>
      </c>
      <c r="F165" s="198"/>
      <c r="G165" s="42" t="s">
        <v>66</v>
      </c>
      <c r="H165" s="41">
        <v>1</v>
      </c>
      <c r="I165" s="40">
        <v>0.56000000000000005</v>
      </c>
      <c r="J165" s="40">
        <v>0.56000000000000005</v>
      </c>
    </row>
    <row r="166" spans="1:10" ht="11.25" customHeight="1" x14ac:dyDescent="0.2">
      <c r="A166" s="194" t="s">
        <v>205</v>
      </c>
      <c r="B166" s="195" t="s">
        <v>8</v>
      </c>
      <c r="C166" s="194" t="s">
        <v>9</v>
      </c>
      <c r="D166" s="194" t="s">
        <v>204</v>
      </c>
      <c r="E166" s="195" t="s">
        <v>165</v>
      </c>
      <c r="F166" s="196" t="s">
        <v>203</v>
      </c>
      <c r="G166" s="195"/>
      <c r="H166" s="196" t="s">
        <v>202</v>
      </c>
      <c r="I166" s="195"/>
      <c r="J166" s="195" t="s">
        <v>162</v>
      </c>
    </row>
    <row r="167" spans="1:10" x14ac:dyDescent="0.2">
      <c r="A167" s="195"/>
      <c r="B167" s="195"/>
      <c r="C167" s="195"/>
      <c r="D167" s="195"/>
      <c r="E167" s="195"/>
      <c r="F167" s="45" t="s">
        <v>201</v>
      </c>
      <c r="G167" s="45" t="s">
        <v>200</v>
      </c>
      <c r="H167" s="45" t="s">
        <v>201</v>
      </c>
      <c r="I167" s="45" t="s">
        <v>200</v>
      </c>
      <c r="J167" s="195"/>
    </row>
    <row r="168" spans="1:10" ht="12" customHeight="1" x14ac:dyDescent="0.2">
      <c r="A168" s="33" t="s">
        <v>131</v>
      </c>
      <c r="B168" s="34" t="s">
        <v>214</v>
      </c>
      <c r="C168" s="33" t="s">
        <v>54</v>
      </c>
      <c r="D168" s="33" t="s">
        <v>213</v>
      </c>
      <c r="E168" s="31">
        <v>1</v>
      </c>
      <c r="F168" s="30">
        <v>1</v>
      </c>
      <c r="G168" s="30">
        <v>0</v>
      </c>
      <c r="H168" s="50">
        <v>292.38119999999998</v>
      </c>
      <c r="I168" s="50">
        <v>92.253100000000003</v>
      </c>
      <c r="J168" s="50">
        <v>292.38119999999998</v>
      </c>
    </row>
    <row r="169" spans="1:10" x14ac:dyDescent="0.2">
      <c r="A169" s="197"/>
      <c r="B169" s="197"/>
      <c r="C169" s="197"/>
      <c r="D169" s="197"/>
      <c r="E169" s="197"/>
      <c r="F169" s="197" t="s">
        <v>197</v>
      </c>
      <c r="G169" s="197"/>
      <c r="H169" s="197"/>
      <c r="I169" s="197"/>
      <c r="J169" s="48">
        <v>292.38119999999998</v>
      </c>
    </row>
    <row r="170" spans="1:10" x14ac:dyDescent="0.2">
      <c r="A170" s="197"/>
      <c r="B170" s="197"/>
      <c r="C170" s="197"/>
      <c r="D170" s="197"/>
      <c r="E170" s="197"/>
      <c r="F170" s="197" t="s">
        <v>188</v>
      </c>
      <c r="G170" s="197"/>
      <c r="H170" s="197"/>
      <c r="I170" s="197"/>
      <c r="J170" s="48">
        <v>292.38119999999998</v>
      </c>
    </row>
    <row r="171" spans="1:10" x14ac:dyDescent="0.2">
      <c r="A171" s="197"/>
      <c r="B171" s="197"/>
      <c r="C171" s="197"/>
      <c r="D171" s="197"/>
      <c r="E171" s="197"/>
      <c r="F171" s="197" t="s">
        <v>187</v>
      </c>
      <c r="G171" s="197"/>
      <c r="H171" s="197"/>
      <c r="I171" s="197"/>
      <c r="J171" s="48">
        <v>0</v>
      </c>
    </row>
    <row r="172" spans="1:10" ht="11.25" customHeight="1" x14ac:dyDescent="0.2">
      <c r="A172" s="197"/>
      <c r="B172" s="197"/>
      <c r="C172" s="197"/>
      <c r="D172" s="197"/>
      <c r="E172" s="197"/>
      <c r="F172" s="197" t="s">
        <v>186</v>
      </c>
      <c r="G172" s="197"/>
      <c r="H172" s="197"/>
      <c r="I172" s="197"/>
      <c r="J172" s="48">
        <v>0</v>
      </c>
    </row>
    <row r="173" spans="1:10" x14ac:dyDescent="0.2">
      <c r="A173" s="197"/>
      <c r="B173" s="197"/>
      <c r="C173" s="197"/>
      <c r="D173" s="197"/>
      <c r="E173" s="197"/>
      <c r="F173" s="197" t="s">
        <v>185</v>
      </c>
      <c r="G173" s="197"/>
      <c r="H173" s="197"/>
      <c r="I173" s="197"/>
      <c r="J173" s="48">
        <v>522.9</v>
      </c>
    </row>
    <row r="174" spans="1:10" x14ac:dyDescent="0.2">
      <c r="A174" s="197"/>
      <c r="B174" s="197"/>
      <c r="C174" s="197"/>
      <c r="D174" s="197"/>
      <c r="E174" s="197"/>
      <c r="F174" s="197" t="s">
        <v>184</v>
      </c>
      <c r="G174" s="197"/>
      <c r="H174" s="197"/>
      <c r="I174" s="197"/>
      <c r="J174" s="48">
        <v>0.55920000000000003</v>
      </c>
    </row>
    <row r="175" spans="1:10" ht="11.25" customHeight="1" x14ac:dyDescent="0.2">
      <c r="A175" s="29"/>
      <c r="B175" s="29"/>
      <c r="C175" s="29"/>
      <c r="D175" s="29"/>
      <c r="E175" s="29" t="s">
        <v>125</v>
      </c>
      <c r="F175" s="28">
        <v>0</v>
      </c>
      <c r="G175" s="29" t="s">
        <v>124</v>
      </c>
      <c r="H175" s="28">
        <v>0</v>
      </c>
      <c r="I175" s="29" t="s">
        <v>123</v>
      </c>
      <c r="J175" s="28">
        <v>0</v>
      </c>
    </row>
    <row r="176" spans="1:10" ht="11.25" customHeight="1" thickBot="1" x14ac:dyDescent="0.25">
      <c r="A176" s="29"/>
      <c r="B176" s="29"/>
      <c r="C176" s="29"/>
      <c r="D176" s="29"/>
      <c r="E176" s="29" t="s">
        <v>122</v>
      </c>
      <c r="F176" s="28">
        <v>0.11</v>
      </c>
      <c r="G176" s="29"/>
      <c r="H176" s="192" t="s">
        <v>121</v>
      </c>
      <c r="I176" s="192"/>
      <c r="J176" s="28">
        <v>0.68</v>
      </c>
    </row>
    <row r="177" spans="1:10" ht="11.25" customHeight="1" thickTop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</row>
    <row r="178" spans="1:10" ht="11.25" customHeight="1" x14ac:dyDescent="0.2">
      <c r="A178" s="47" t="s">
        <v>70</v>
      </c>
      <c r="B178" s="45" t="s">
        <v>8</v>
      </c>
      <c r="C178" s="47" t="s">
        <v>9</v>
      </c>
      <c r="D178" s="47" t="s">
        <v>10</v>
      </c>
      <c r="E178" s="194" t="s">
        <v>145</v>
      </c>
      <c r="F178" s="194"/>
      <c r="G178" s="46" t="s">
        <v>11</v>
      </c>
      <c r="H178" s="45" t="s">
        <v>12</v>
      </c>
      <c r="I178" s="45" t="s">
        <v>13</v>
      </c>
      <c r="J178" s="45" t="s">
        <v>15</v>
      </c>
    </row>
    <row r="179" spans="1:10" ht="11.25" customHeight="1" x14ac:dyDescent="0.2">
      <c r="A179" s="43" t="s">
        <v>144</v>
      </c>
      <c r="B179" s="44" t="s">
        <v>71</v>
      </c>
      <c r="C179" s="43" t="s">
        <v>54</v>
      </c>
      <c r="D179" s="43" t="s">
        <v>834</v>
      </c>
      <c r="E179" s="198" t="s">
        <v>206</v>
      </c>
      <c r="F179" s="198"/>
      <c r="G179" s="42" t="s">
        <v>46</v>
      </c>
      <c r="H179" s="41">
        <v>1</v>
      </c>
      <c r="I179" s="40">
        <v>1.82</v>
      </c>
      <c r="J179" s="40">
        <v>1.82</v>
      </c>
    </row>
    <row r="180" spans="1:10" ht="11.25" customHeight="1" x14ac:dyDescent="0.2">
      <c r="A180" s="194" t="s">
        <v>205</v>
      </c>
      <c r="B180" s="195" t="s">
        <v>8</v>
      </c>
      <c r="C180" s="194" t="s">
        <v>9</v>
      </c>
      <c r="D180" s="194" t="s">
        <v>204</v>
      </c>
      <c r="E180" s="195" t="s">
        <v>165</v>
      </c>
      <c r="F180" s="196" t="s">
        <v>203</v>
      </c>
      <c r="G180" s="195"/>
      <c r="H180" s="196" t="s">
        <v>202</v>
      </c>
      <c r="I180" s="195"/>
      <c r="J180" s="195" t="s">
        <v>162</v>
      </c>
    </row>
    <row r="181" spans="1:10" x14ac:dyDescent="0.2">
      <c r="A181" s="195"/>
      <c r="B181" s="195"/>
      <c r="C181" s="195"/>
      <c r="D181" s="195"/>
      <c r="E181" s="195"/>
      <c r="F181" s="45" t="s">
        <v>201</v>
      </c>
      <c r="G181" s="45" t="s">
        <v>200</v>
      </c>
      <c r="H181" s="45" t="s">
        <v>201</v>
      </c>
      <c r="I181" s="45" t="s">
        <v>200</v>
      </c>
      <c r="J181" s="195"/>
    </row>
    <row r="182" spans="1:10" ht="12" customHeight="1" x14ac:dyDescent="0.2">
      <c r="A182" s="33" t="s">
        <v>131</v>
      </c>
      <c r="B182" s="34" t="s">
        <v>246</v>
      </c>
      <c r="C182" s="33" t="s">
        <v>54</v>
      </c>
      <c r="D182" s="33" t="s">
        <v>245</v>
      </c>
      <c r="E182" s="31">
        <v>1</v>
      </c>
      <c r="F182" s="30">
        <v>1</v>
      </c>
      <c r="G182" s="30">
        <v>0</v>
      </c>
      <c r="H182" s="50">
        <v>294.14890000000003</v>
      </c>
      <c r="I182" s="50">
        <v>114.57510000000001</v>
      </c>
      <c r="J182" s="50">
        <v>294.14890000000003</v>
      </c>
    </row>
    <row r="183" spans="1:10" x14ac:dyDescent="0.2">
      <c r="A183" s="197"/>
      <c r="B183" s="197"/>
      <c r="C183" s="197"/>
      <c r="D183" s="197"/>
      <c r="E183" s="197"/>
      <c r="F183" s="197" t="s">
        <v>197</v>
      </c>
      <c r="G183" s="197"/>
      <c r="H183" s="197"/>
      <c r="I183" s="197"/>
      <c r="J183" s="48">
        <v>294.14890000000003</v>
      </c>
    </row>
    <row r="184" spans="1:10" x14ac:dyDescent="0.2">
      <c r="A184" s="47" t="s">
        <v>196</v>
      </c>
      <c r="B184" s="45" t="s">
        <v>8</v>
      </c>
      <c r="C184" s="47" t="s">
        <v>9</v>
      </c>
      <c r="D184" s="47" t="s">
        <v>127</v>
      </c>
      <c r="E184" s="45" t="s">
        <v>165</v>
      </c>
      <c r="F184" s="195" t="s">
        <v>195</v>
      </c>
      <c r="G184" s="195"/>
      <c r="H184" s="195"/>
      <c r="I184" s="195"/>
      <c r="J184" s="45" t="s">
        <v>162</v>
      </c>
    </row>
    <row r="185" spans="1:10" x14ac:dyDescent="0.2">
      <c r="A185" s="33" t="s">
        <v>131</v>
      </c>
      <c r="B185" s="34" t="s">
        <v>192</v>
      </c>
      <c r="C185" s="33" t="s">
        <v>54</v>
      </c>
      <c r="D185" s="33" t="s">
        <v>191</v>
      </c>
      <c r="E185" s="31">
        <v>1</v>
      </c>
      <c r="F185" s="33"/>
      <c r="G185" s="33"/>
      <c r="H185" s="33"/>
      <c r="I185" s="50">
        <v>20.832899999999999</v>
      </c>
      <c r="J185" s="50">
        <v>20.832899999999999</v>
      </c>
    </row>
    <row r="186" spans="1:10" ht="11.25" customHeight="1" x14ac:dyDescent="0.2">
      <c r="A186" s="197"/>
      <c r="B186" s="197"/>
      <c r="C186" s="197"/>
      <c r="D186" s="197"/>
      <c r="E186" s="197"/>
      <c r="F186" s="197" t="s">
        <v>190</v>
      </c>
      <c r="G186" s="197"/>
      <c r="H186" s="197"/>
      <c r="I186" s="197"/>
      <c r="J186" s="48">
        <v>20.832899999999999</v>
      </c>
    </row>
    <row r="187" spans="1:10" x14ac:dyDescent="0.2">
      <c r="A187" s="197"/>
      <c r="B187" s="197"/>
      <c r="C187" s="197"/>
      <c r="D187" s="197"/>
      <c r="E187" s="197"/>
      <c r="F187" s="197" t="s">
        <v>189</v>
      </c>
      <c r="G187" s="197"/>
      <c r="H187" s="197"/>
      <c r="I187" s="197"/>
      <c r="J187" s="48">
        <v>0</v>
      </c>
    </row>
    <row r="188" spans="1:10" x14ac:dyDescent="0.2">
      <c r="A188" s="197"/>
      <c r="B188" s="197"/>
      <c r="C188" s="197"/>
      <c r="D188" s="197"/>
      <c r="E188" s="197"/>
      <c r="F188" s="197" t="s">
        <v>188</v>
      </c>
      <c r="G188" s="197"/>
      <c r="H188" s="197"/>
      <c r="I188" s="197"/>
      <c r="J188" s="48">
        <v>314.98180000000002</v>
      </c>
    </row>
    <row r="189" spans="1:10" ht="11.25" customHeight="1" x14ac:dyDescent="0.2">
      <c r="A189" s="197"/>
      <c r="B189" s="197"/>
      <c r="C189" s="197"/>
      <c r="D189" s="197"/>
      <c r="E189" s="197"/>
      <c r="F189" s="197" t="s">
        <v>187</v>
      </c>
      <c r="G189" s="197"/>
      <c r="H189" s="197"/>
      <c r="I189" s="197"/>
      <c r="J189" s="48">
        <v>2.1399999999999999E-2</v>
      </c>
    </row>
    <row r="190" spans="1:10" ht="11.25" customHeight="1" x14ac:dyDescent="0.2">
      <c r="A190" s="197"/>
      <c r="B190" s="197"/>
      <c r="C190" s="197"/>
      <c r="D190" s="197"/>
      <c r="E190" s="197"/>
      <c r="F190" s="197" t="s">
        <v>186</v>
      </c>
      <c r="G190" s="197"/>
      <c r="H190" s="197"/>
      <c r="I190" s="197"/>
      <c r="J190" s="48">
        <v>3.8199999999999998E-2</v>
      </c>
    </row>
    <row r="191" spans="1:10" x14ac:dyDescent="0.2">
      <c r="A191" s="197"/>
      <c r="B191" s="197"/>
      <c r="C191" s="197"/>
      <c r="D191" s="197"/>
      <c r="E191" s="197"/>
      <c r="F191" s="197" t="s">
        <v>185</v>
      </c>
      <c r="G191" s="197"/>
      <c r="H191" s="197"/>
      <c r="I191" s="197"/>
      <c r="J191" s="48">
        <v>176.81</v>
      </c>
    </row>
    <row r="192" spans="1:10" ht="11.25" customHeight="1" x14ac:dyDescent="0.2">
      <c r="A192" s="197"/>
      <c r="B192" s="197"/>
      <c r="C192" s="197"/>
      <c r="D192" s="197"/>
      <c r="E192" s="197"/>
      <c r="F192" s="197" t="s">
        <v>184</v>
      </c>
      <c r="G192" s="197"/>
      <c r="H192" s="197"/>
      <c r="I192" s="197"/>
      <c r="J192" s="48">
        <v>1.7815000000000001</v>
      </c>
    </row>
    <row r="193" spans="1:10" ht="11.25" customHeight="1" x14ac:dyDescent="0.2">
      <c r="A193" s="29"/>
      <c r="B193" s="29"/>
      <c r="C193" s="29"/>
      <c r="D193" s="29"/>
      <c r="E193" s="29" t="s">
        <v>125</v>
      </c>
      <c r="F193" s="28">
        <v>5.5437320223342502E-2</v>
      </c>
      <c r="G193" s="29" t="s">
        <v>124</v>
      </c>
      <c r="H193" s="28">
        <v>0.06</v>
      </c>
      <c r="I193" s="29" t="s">
        <v>123</v>
      </c>
      <c r="J193" s="28">
        <v>0.11782648040269215</v>
      </c>
    </row>
    <row r="194" spans="1:10" ht="11.25" customHeight="1" thickBot="1" x14ac:dyDescent="0.25">
      <c r="A194" s="29"/>
      <c r="B194" s="29"/>
      <c r="C194" s="29"/>
      <c r="D194" s="29"/>
      <c r="E194" s="29" t="s">
        <v>122</v>
      </c>
      <c r="F194" s="28">
        <v>0.38</v>
      </c>
      <c r="G194" s="29"/>
      <c r="H194" s="192" t="s">
        <v>121</v>
      </c>
      <c r="I194" s="192"/>
      <c r="J194" s="28">
        <v>2.21</v>
      </c>
    </row>
    <row r="195" spans="1:10" ht="11.25" customHeight="1" thickTop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</row>
    <row r="196" spans="1:10" ht="11.25" customHeight="1" x14ac:dyDescent="0.2">
      <c r="A196" s="47" t="s">
        <v>75</v>
      </c>
      <c r="B196" s="45" t="s">
        <v>8</v>
      </c>
      <c r="C196" s="47" t="s">
        <v>9</v>
      </c>
      <c r="D196" s="47" t="s">
        <v>10</v>
      </c>
      <c r="E196" s="194" t="s">
        <v>145</v>
      </c>
      <c r="F196" s="194"/>
      <c r="G196" s="46" t="s">
        <v>11</v>
      </c>
      <c r="H196" s="45" t="s">
        <v>12</v>
      </c>
      <c r="I196" s="45" t="s">
        <v>13</v>
      </c>
      <c r="J196" s="45" t="s">
        <v>15</v>
      </c>
    </row>
    <row r="197" spans="1:10" ht="11.25" customHeight="1" x14ac:dyDescent="0.2">
      <c r="A197" s="43" t="s">
        <v>144</v>
      </c>
      <c r="B197" s="44" t="s">
        <v>76</v>
      </c>
      <c r="C197" s="43" t="s">
        <v>54</v>
      </c>
      <c r="D197" s="43" t="s">
        <v>835</v>
      </c>
      <c r="E197" s="198" t="s">
        <v>206</v>
      </c>
      <c r="F197" s="198"/>
      <c r="G197" s="42" t="s">
        <v>46</v>
      </c>
      <c r="H197" s="41">
        <v>1</v>
      </c>
      <c r="I197" s="40">
        <v>12.38</v>
      </c>
      <c r="J197" s="40">
        <v>12.38</v>
      </c>
    </row>
    <row r="198" spans="1:10" ht="11.25" customHeight="1" x14ac:dyDescent="0.2">
      <c r="A198" s="194" t="s">
        <v>205</v>
      </c>
      <c r="B198" s="195" t="s">
        <v>8</v>
      </c>
      <c r="C198" s="194" t="s">
        <v>9</v>
      </c>
      <c r="D198" s="194" t="s">
        <v>204</v>
      </c>
      <c r="E198" s="195" t="s">
        <v>165</v>
      </c>
      <c r="F198" s="196" t="s">
        <v>203</v>
      </c>
      <c r="G198" s="195"/>
      <c r="H198" s="196" t="s">
        <v>202</v>
      </c>
      <c r="I198" s="195"/>
      <c r="J198" s="195" t="s">
        <v>162</v>
      </c>
    </row>
    <row r="199" spans="1:10" x14ac:dyDescent="0.2">
      <c r="A199" s="195"/>
      <c r="B199" s="195"/>
      <c r="C199" s="195"/>
      <c r="D199" s="195"/>
      <c r="E199" s="195"/>
      <c r="F199" s="45" t="s">
        <v>201</v>
      </c>
      <c r="G199" s="45" t="s">
        <v>200</v>
      </c>
      <c r="H199" s="45" t="s">
        <v>201</v>
      </c>
      <c r="I199" s="45" t="s">
        <v>200</v>
      </c>
      <c r="J199" s="195"/>
    </row>
    <row r="200" spans="1:10" ht="12" customHeight="1" x14ac:dyDescent="0.2">
      <c r="A200" s="33" t="s">
        <v>131</v>
      </c>
      <c r="B200" s="34" t="s">
        <v>244</v>
      </c>
      <c r="C200" s="33" t="s">
        <v>54</v>
      </c>
      <c r="D200" s="33" t="s">
        <v>243</v>
      </c>
      <c r="E200" s="31">
        <v>0.14026130000000001</v>
      </c>
      <c r="F200" s="30">
        <v>1</v>
      </c>
      <c r="G200" s="30">
        <v>0</v>
      </c>
      <c r="H200" s="50">
        <v>277.63740000000001</v>
      </c>
      <c r="I200" s="50">
        <v>99.041499999999999</v>
      </c>
      <c r="J200" s="50">
        <v>38.941800000000001</v>
      </c>
    </row>
    <row r="201" spans="1:10" x14ac:dyDescent="0.2">
      <c r="A201" s="33" t="s">
        <v>131</v>
      </c>
      <c r="B201" s="34" t="s">
        <v>242</v>
      </c>
      <c r="C201" s="33" t="s">
        <v>54</v>
      </c>
      <c r="D201" s="33" t="s">
        <v>241</v>
      </c>
      <c r="E201" s="31">
        <v>0.14026130000000001</v>
      </c>
      <c r="F201" s="30">
        <v>0.71</v>
      </c>
      <c r="G201" s="30">
        <v>0.28999999999999998</v>
      </c>
      <c r="H201" s="50">
        <v>243.91980000000001</v>
      </c>
      <c r="I201" s="50">
        <v>102.97199999999999</v>
      </c>
      <c r="J201" s="50">
        <v>28.479299999999999</v>
      </c>
    </row>
    <row r="202" spans="1:10" x14ac:dyDescent="0.2">
      <c r="A202" s="197"/>
      <c r="B202" s="197"/>
      <c r="C202" s="197"/>
      <c r="D202" s="197"/>
      <c r="E202" s="197"/>
      <c r="F202" s="197" t="s">
        <v>197</v>
      </c>
      <c r="G202" s="197"/>
      <c r="H202" s="197"/>
      <c r="I202" s="197"/>
      <c r="J202" s="48">
        <v>67.421099999999996</v>
      </c>
    </row>
    <row r="203" spans="1:10" x14ac:dyDescent="0.2">
      <c r="A203" s="47" t="s">
        <v>196</v>
      </c>
      <c r="B203" s="45" t="s">
        <v>8</v>
      </c>
      <c r="C203" s="47" t="s">
        <v>9</v>
      </c>
      <c r="D203" s="47" t="s">
        <v>127</v>
      </c>
      <c r="E203" s="45" t="s">
        <v>165</v>
      </c>
      <c r="F203" s="195" t="s">
        <v>195</v>
      </c>
      <c r="G203" s="195"/>
      <c r="H203" s="195"/>
      <c r="I203" s="195"/>
      <c r="J203" s="45" t="s">
        <v>162</v>
      </c>
    </row>
    <row r="204" spans="1:10" ht="11.25" customHeight="1" x14ac:dyDescent="0.2">
      <c r="A204" s="33" t="s">
        <v>131</v>
      </c>
      <c r="B204" s="34" t="s">
        <v>192</v>
      </c>
      <c r="C204" s="33" t="s">
        <v>54</v>
      </c>
      <c r="D204" s="33" t="s">
        <v>191</v>
      </c>
      <c r="E204" s="31">
        <v>0.28052240000000001</v>
      </c>
      <c r="F204" s="33"/>
      <c r="G204" s="33"/>
      <c r="H204" s="33"/>
      <c r="I204" s="50">
        <v>20.832899999999999</v>
      </c>
      <c r="J204" s="50">
        <v>5.8441000000000001</v>
      </c>
    </row>
    <row r="205" spans="1:10" x14ac:dyDescent="0.2">
      <c r="A205" s="197"/>
      <c r="B205" s="197"/>
      <c r="C205" s="197"/>
      <c r="D205" s="197"/>
      <c r="E205" s="197"/>
      <c r="F205" s="197" t="s">
        <v>190</v>
      </c>
      <c r="G205" s="197"/>
      <c r="H205" s="197"/>
      <c r="I205" s="197"/>
      <c r="J205" s="48">
        <v>5.8441000000000001</v>
      </c>
    </row>
    <row r="206" spans="1:10" x14ac:dyDescent="0.2">
      <c r="A206" s="197"/>
      <c r="B206" s="197"/>
      <c r="C206" s="197"/>
      <c r="D206" s="197"/>
      <c r="E206" s="197"/>
      <c r="F206" s="197" t="s">
        <v>189</v>
      </c>
      <c r="G206" s="197"/>
      <c r="H206" s="197"/>
      <c r="I206" s="197"/>
      <c r="J206" s="48">
        <v>0</v>
      </c>
    </row>
    <row r="207" spans="1:10" x14ac:dyDescent="0.2">
      <c r="A207" s="197"/>
      <c r="B207" s="197"/>
      <c r="C207" s="197"/>
      <c r="D207" s="197"/>
      <c r="E207" s="197"/>
      <c r="F207" s="197" t="s">
        <v>188</v>
      </c>
      <c r="G207" s="197"/>
      <c r="H207" s="197"/>
      <c r="I207" s="197"/>
      <c r="J207" s="48">
        <v>73.265199999999993</v>
      </c>
    </row>
    <row r="208" spans="1:10" ht="11.25" customHeight="1" x14ac:dyDescent="0.2">
      <c r="A208" s="197"/>
      <c r="B208" s="197"/>
      <c r="C208" s="197"/>
      <c r="D208" s="197"/>
      <c r="E208" s="197"/>
      <c r="F208" s="197" t="s">
        <v>187</v>
      </c>
      <c r="G208" s="197"/>
      <c r="H208" s="197"/>
      <c r="I208" s="197"/>
      <c r="J208" s="48">
        <v>7.1000000000000004E-3</v>
      </c>
    </row>
    <row r="209" spans="1:10" ht="11.25" customHeight="1" x14ac:dyDescent="0.2">
      <c r="A209" s="197"/>
      <c r="B209" s="197"/>
      <c r="C209" s="197"/>
      <c r="D209" s="197"/>
      <c r="E209" s="197"/>
      <c r="F209" s="197" t="s">
        <v>186</v>
      </c>
      <c r="G209" s="197"/>
      <c r="H209" s="197"/>
      <c r="I209" s="197"/>
      <c r="J209" s="48">
        <v>6.1999999999999998E-3</v>
      </c>
    </row>
    <row r="210" spans="1:10" x14ac:dyDescent="0.2">
      <c r="A210" s="197"/>
      <c r="B210" s="197"/>
      <c r="C210" s="197"/>
      <c r="D210" s="197"/>
      <c r="E210" s="197"/>
      <c r="F210" s="197" t="s">
        <v>185</v>
      </c>
      <c r="G210" s="197"/>
      <c r="H210" s="197"/>
      <c r="I210" s="197"/>
      <c r="J210" s="48">
        <v>84.62</v>
      </c>
    </row>
    <row r="211" spans="1:10" ht="11.25" customHeight="1" x14ac:dyDescent="0.2">
      <c r="A211" s="197"/>
      <c r="B211" s="197"/>
      <c r="C211" s="197"/>
      <c r="D211" s="197"/>
      <c r="E211" s="197"/>
      <c r="F211" s="197" t="s">
        <v>184</v>
      </c>
      <c r="G211" s="197"/>
      <c r="H211" s="197"/>
      <c r="I211" s="197"/>
      <c r="J211" s="48">
        <v>0.86580000000000001</v>
      </c>
    </row>
    <row r="212" spans="1:10" ht="11.25" customHeight="1" x14ac:dyDescent="0.2">
      <c r="A212" s="47" t="s">
        <v>178</v>
      </c>
      <c r="B212" s="45" t="s">
        <v>9</v>
      </c>
      <c r="C212" s="47" t="s">
        <v>8</v>
      </c>
      <c r="D212" s="47" t="s">
        <v>177</v>
      </c>
      <c r="E212" s="45" t="s">
        <v>165</v>
      </c>
      <c r="F212" s="45" t="s">
        <v>164</v>
      </c>
      <c r="G212" s="195" t="s">
        <v>170</v>
      </c>
      <c r="H212" s="195"/>
      <c r="I212" s="195"/>
      <c r="J212" s="45" t="s">
        <v>162</v>
      </c>
    </row>
    <row r="213" spans="1:10" ht="11.25" customHeight="1" x14ac:dyDescent="0.2">
      <c r="A213" s="38" t="s">
        <v>175</v>
      </c>
      <c r="B213" s="39" t="s">
        <v>54</v>
      </c>
      <c r="C213" s="38">
        <v>4816012</v>
      </c>
      <c r="D213" s="38" t="s">
        <v>240</v>
      </c>
      <c r="E213" s="36">
        <v>0.1963657</v>
      </c>
      <c r="F213" s="37" t="s">
        <v>46</v>
      </c>
      <c r="G213" s="201">
        <v>53.53</v>
      </c>
      <c r="H213" s="201"/>
      <c r="I213" s="200"/>
      <c r="J213" s="49">
        <v>10.5115</v>
      </c>
    </row>
    <row r="214" spans="1:10" ht="11.25" customHeight="1" x14ac:dyDescent="0.2">
      <c r="A214" s="197"/>
      <c r="B214" s="197"/>
      <c r="C214" s="197"/>
      <c r="D214" s="197"/>
      <c r="E214" s="197"/>
      <c r="F214" s="197" t="s">
        <v>173</v>
      </c>
      <c r="G214" s="197"/>
      <c r="H214" s="197"/>
      <c r="I214" s="197"/>
      <c r="J214" s="48">
        <v>10.5115</v>
      </c>
    </row>
    <row r="215" spans="1:10" ht="11.25" customHeight="1" x14ac:dyDescent="0.2">
      <c r="A215" s="47" t="s">
        <v>172</v>
      </c>
      <c r="B215" s="45" t="s">
        <v>9</v>
      </c>
      <c r="C215" s="47" t="s">
        <v>131</v>
      </c>
      <c r="D215" s="47" t="s">
        <v>171</v>
      </c>
      <c r="E215" s="45" t="s">
        <v>8</v>
      </c>
      <c r="F215" s="45" t="s">
        <v>165</v>
      </c>
      <c r="G215" s="46" t="s">
        <v>164</v>
      </c>
      <c r="H215" s="195" t="s">
        <v>170</v>
      </c>
      <c r="I215" s="195"/>
      <c r="J215" s="45" t="s">
        <v>162</v>
      </c>
    </row>
    <row r="216" spans="1:10" ht="11.25" customHeight="1" x14ac:dyDescent="0.2">
      <c r="A216" s="38" t="s">
        <v>169</v>
      </c>
      <c r="B216" s="39" t="s">
        <v>54</v>
      </c>
      <c r="C216" s="38">
        <v>4816012</v>
      </c>
      <c r="D216" s="38" t="s">
        <v>239</v>
      </c>
      <c r="E216" s="39">
        <v>5915411</v>
      </c>
      <c r="F216" s="36">
        <v>0.29454849999999999</v>
      </c>
      <c r="G216" s="37" t="s">
        <v>62</v>
      </c>
      <c r="H216" s="201">
        <v>3.39</v>
      </c>
      <c r="I216" s="200"/>
      <c r="J216" s="49">
        <v>0.99850000000000005</v>
      </c>
    </row>
    <row r="217" spans="1:10" ht="11.25" customHeight="1" x14ac:dyDescent="0.2">
      <c r="A217" s="197"/>
      <c r="B217" s="197"/>
      <c r="C217" s="197"/>
      <c r="D217" s="197"/>
      <c r="E217" s="197"/>
      <c r="F217" s="197" t="s">
        <v>167</v>
      </c>
      <c r="G217" s="197"/>
      <c r="H217" s="197"/>
      <c r="I217" s="197"/>
      <c r="J217" s="48">
        <v>0.99850000000000005</v>
      </c>
    </row>
    <row r="218" spans="1:10" ht="11.25" customHeight="1" x14ac:dyDescent="0.2">
      <c r="A218" s="47" t="s">
        <v>166</v>
      </c>
      <c r="B218" s="45" t="s">
        <v>9</v>
      </c>
      <c r="C218" s="47" t="s">
        <v>131</v>
      </c>
      <c r="D218" s="47" t="s">
        <v>156</v>
      </c>
      <c r="E218" s="45" t="s">
        <v>165</v>
      </c>
      <c r="F218" s="45" t="s">
        <v>164</v>
      </c>
      <c r="G218" s="196" t="s">
        <v>163</v>
      </c>
      <c r="H218" s="195"/>
      <c r="I218" s="195"/>
      <c r="J218" s="45" t="s">
        <v>162</v>
      </c>
    </row>
    <row r="219" spans="1:10" x14ac:dyDescent="0.2">
      <c r="A219" s="46"/>
      <c r="B219" s="46"/>
      <c r="C219" s="46"/>
      <c r="D219" s="46"/>
      <c r="E219" s="46"/>
      <c r="F219" s="46"/>
      <c r="G219" s="46" t="s">
        <v>161</v>
      </c>
      <c r="H219" s="46" t="s">
        <v>160</v>
      </c>
      <c r="I219" s="46" t="s">
        <v>159</v>
      </c>
      <c r="J219" s="46"/>
    </row>
    <row r="220" spans="1:10" ht="11.25" customHeight="1" x14ac:dyDescent="0.2">
      <c r="A220" s="38" t="s">
        <v>156</v>
      </c>
      <c r="B220" s="39" t="s">
        <v>54</v>
      </c>
      <c r="C220" s="38">
        <v>4816012</v>
      </c>
      <c r="D220" s="38" t="s">
        <v>238</v>
      </c>
      <c r="E220" s="36">
        <v>2.1</v>
      </c>
      <c r="F220" s="37" t="s">
        <v>66</v>
      </c>
      <c r="G220" s="39" t="s">
        <v>237</v>
      </c>
      <c r="H220" s="39" t="s">
        <v>236</v>
      </c>
      <c r="I220" s="39" t="s">
        <v>235</v>
      </c>
      <c r="J220" s="49">
        <v>0</v>
      </c>
    </row>
    <row r="221" spans="1:10" ht="11.25" customHeight="1" x14ac:dyDescent="0.2">
      <c r="A221" s="197"/>
      <c r="B221" s="197"/>
      <c r="C221" s="197"/>
      <c r="D221" s="197"/>
      <c r="E221" s="197"/>
      <c r="F221" s="197" t="s">
        <v>152</v>
      </c>
      <c r="G221" s="197"/>
      <c r="H221" s="197"/>
      <c r="I221" s="197"/>
      <c r="J221" s="48">
        <v>0</v>
      </c>
    </row>
    <row r="222" spans="1:10" x14ac:dyDescent="0.2">
      <c r="A222" s="29"/>
      <c r="B222" s="29"/>
      <c r="C222" s="29"/>
      <c r="D222" s="29"/>
      <c r="E222" s="29" t="s">
        <v>125</v>
      </c>
      <c r="F222" s="28">
        <v>0.33126347576480131</v>
      </c>
      <c r="G222" s="29" t="s">
        <v>124</v>
      </c>
      <c r="H222" s="28">
        <v>0.37</v>
      </c>
      <c r="I222" s="29" t="s">
        <v>123</v>
      </c>
      <c r="J222" s="28">
        <v>0.70406739139050867</v>
      </c>
    </row>
    <row r="223" spans="1:10" ht="11.25" customHeight="1" thickBot="1" x14ac:dyDescent="0.25">
      <c r="A223" s="29"/>
      <c r="B223" s="29"/>
      <c r="C223" s="29"/>
      <c r="D223" s="29"/>
      <c r="E223" s="29" t="s">
        <v>122</v>
      </c>
      <c r="F223" s="28">
        <v>2.64</v>
      </c>
      <c r="G223" s="29"/>
      <c r="H223" s="192" t="s">
        <v>121</v>
      </c>
      <c r="I223" s="192"/>
      <c r="J223" s="28">
        <v>15.02</v>
      </c>
    </row>
    <row r="224" spans="1:10" ht="11.25" customHeight="1" thickTop="1" x14ac:dyDescent="0.2">
      <c r="A224" s="27"/>
      <c r="B224" s="27"/>
      <c r="C224" s="27"/>
      <c r="D224" s="27"/>
      <c r="E224" s="27"/>
      <c r="F224" s="27"/>
      <c r="G224" s="27"/>
      <c r="H224" s="27"/>
      <c r="I224" s="27"/>
      <c r="J224" s="27"/>
    </row>
    <row r="225" spans="1:11" x14ac:dyDescent="0.2">
      <c r="A225" s="47" t="s">
        <v>80</v>
      </c>
      <c r="B225" s="45" t="s">
        <v>8</v>
      </c>
      <c r="C225" s="47" t="s">
        <v>9</v>
      </c>
      <c r="D225" s="47" t="s">
        <v>10</v>
      </c>
      <c r="E225" s="194" t="s">
        <v>145</v>
      </c>
      <c r="F225" s="194"/>
      <c r="G225" s="46" t="s">
        <v>11</v>
      </c>
      <c r="H225" s="45" t="s">
        <v>12</v>
      </c>
      <c r="I225" s="45" t="s">
        <v>13</v>
      </c>
      <c r="J225" s="45" t="s">
        <v>15</v>
      </c>
    </row>
    <row r="226" spans="1:11" ht="22.5" x14ac:dyDescent="0.2">
      <c r="A226" s="43" t="s">
        <v>144</v>
      </c>
      <c r="B226" s="44" t="s">
        <v>81</v>
      </c>
      <c r="C226" s="43" t="s">
        <v>82</v>
      </c>
      <c r="D226" s="43" t="s">
        <v>836</v>
      </c>
      <c r="E226" s="198" t="s">
        <v>234</v>
      </c>
      <c r="F226" s="198"/>
      <c r="G226" s="42" t="s">
        <v>35</v>
      </c>
      <c r="H226" s="41">
        <v>1</v>
      </c>
      <c r="I226" s="40">
        <v>15.34</v>
      </c>
      <c r="J226" s="40">
        <v>15.34</v>
      </c>
    </row>
    <row r="227" spans="1:11" ht="11.25" customHeight="1" x14ac:dyDescent="0.2">
      <c r="A227" s="38" t="s">
        <v>141</v>
      </c>
      <c r="B227" s="39" t="s">
        <v>233</v>
      </c>
      <c r="C227" s="38" t="s">
        <v>82</v>
      </c>
      <c r="D227" s="38" t="s">
        <v>232</v>
      </c>
      <c r="E227" s="200" t="s">
        <v>138</v>
      </c>
      <c r="F227" s="200"/>
      <c r="G227" s="37" t="s">
        <v>137</v>
      </c>
      <c r="H227" s="36">
        <v>0.16927919999999999</v>
      </c>
      <c r="I227" s="35">
        <v>25.02</v>
      </c>
      <c r="J227" s="35">
        <v>4.2300000000000004</v>
      </c>
    </row>
    <row r="228" spans="1:11" ht="22.5" x14ac:dyDescent="0.2">
      <c r="A228" s="38" t="s">
        <v>141</v>
      </c>
      <c r="B228" s="39" t="s">
        <v>140</v>
      </c>
      <c r="C228" s="38" t="s">
        <v>82</v>
      </c>
      <c r="D228" s="38" t="s">
        <v>139</v>
      </c>
      <c r="E228" s="200" t="s">
        <v>138</v>
      </c>
      <c r="F228" s="200"/>
      <c r="G228" s="37" t="s">
        <v>137</v>
      </c>
      <c r="H228" s="36">
        <v>0.16927919999999999</v>
      </c>
      <c r="I228" s="35">
        <v>20.420000000000002</v>
      </c>
      <c r="J228" s="35">
        <v>3.45</v>
      </c>
    </row>
    <row r="229" spans="1:11" ht="12" customHeight="1" x14ac:dyDescent="0.2">
      <c r="A229" s="38" t="s">
        <v>141</v>
      </c>
      <c r="B229" s="39" t="s">
        <v>231</v>
      </c>
      <c r="C229" s="38" t="s">
        <v>82</v>
      </c>
      <c r="D229" s="38" t="s">
        <v>230</v>
      </c>
      <c r="E229" s="200" t="s">
        <v>222</v>
      </c>
      <c r="F229" s="200"/>
      <c r="G229" s="37" t="s">
        <v>225</v>
      </c>
      <c r="H229" s="36">
        <v>3.5373000000000002E-3</v>
      </c>
      <c r="I229" s="35">
        <v>10.06</v>
      </c>
      <c r="J229" s="35">
        <v>0.03</v>
      </c>
      <c r="K229" s="51"/>
    </row>
    <row r="230" spans="1:11" ht="22.5" x14ac:dyDescent="0.2">
      <c r="A230" s="38" t="s">
        <v>141</v>
      </c>
      <c r="B230" s="39" t="s">
        <v>229</v>
      </c>
      <c r="C230" s="38" t="s">
        <v>82</v>
      </c>
      <c r="D230" s="38" t="s">
        <v>228</v>
      </c>
      <c r="E230" s="200" t="s">
        <v>222</v>
      </c>
      <c r="F230" s="200"/>
      <c r="G230" s="37" t="s">
        <v>221</v>
      </c>
      <c r="H230" s="36">
        <v>8.1102099999999996E-2</v>
      </c>
      <c r="I230" s="35">
        <v>0.64</v>
      </c>
      <c r="J230" s="35">
        <v>0.05</v>
      </c>
    </row>
    <row r="231" spans="1:11" ht="33.75" x14ac:dyDescent="0.2">
      <c r="A231" s="38" t="s">
        <v>141</v>
      </c>
      <c r="B231" s="39" t="s">
        <v>227</v>
      </c>
      <c r="C231" s="38" t="s">
        <v>82</v>
      </c>
      <c r="D231" s="38" t="s">
        <v>226</v>
      </c>
      <c r="E231" s="200" t="s">
        <v>222</v>
      </c>
      <c r="F231" s="200"/>
      <c r="G231" s="37" t="s">
        <v>225</v>
      </c>
      <c r="H231" s="36">
        <v>2.444E-3</v>
      </c>
      <c r="I231" s="35">
        <v>10.89</v>
      </c>
      <c r="J231" s="35">
        <v>0.02</v>
      </c>
    </row>
    <row r="232" spans="1:11" ht="33.75" x14ac:dyDescent="0.2">
      <c r="A232" s="38" t="s">
        <v>141</v>
      </c>
      <c r="B232" s="39" t="s">
        <v>224</v>
      </c>
      <c r="C232" s="38" t="s">
        <v>82</v>
      </c>
      <c r="D232" s="38" t="s">
        <v>223</v>
      </c>
      <c r="E232" s="200" t="s">
        <v>222</v>
      </c>
      <c r="F232" s="200"/>
      <c r="G232" s="37" t="s">
        <v>221</v>
      </c>
      <c r="H232" s="36">
        <v>8.2195500000000005E-2</v>
      </c>
      <c r="I232" s="35">
        <v>1.01</v>
      </c>
      <c r="J232" s="35">
        <v>0.08</v>
      </c>
    </row>
    <row r="233" spans="1:11" ht="22.5" customHeight="1" x14ac:dyDescent="0.2">
      <c r="A233" s="33" t="s">
        <v>131</v>
      </c>
      <c r="B233" s="34" t="s">
        <v>220</v>
      </c>
      <c r="C233" s="33" t="s">
        <v>82</v>
      </c>
      <c r="D233" s="33" t="s">
        <v>219</v>
      </c>
      <c r="E233" s="191" t="s">
        <v>132</v>
      </c>
      <c r="F233" s="191"/>
      <c r="G233" s="32" t="s">
        <v>46</v>
      </c>
      <c r="H233" s="31">
        <v>5.6800000000000003E-2</v>
      </c>
      <c r="I233" s="30">
        <v>110</v>
      </c>
      <c r="J233" s="30">
        <v>6.24</v>
      </c>
    </row>
    <row r="234" spans="1:11" ht="22.5" customHeight="1" x14ac:dyDescent="0.2">
      <c r="A234" s="33" t="s">
        <v>131</v>
      </c>
      <c r="B234" s="34" t="s">
        <v>218</v>
      </c>
      <c r="C234" s="33" t="s">
        <v>82</v>
      </c>
      <c r="D234" s="33" t="s">
        <v>217</v>
      </c>
      <c r="E234" s="191" t="s">
        <v>132</v>
      </c>
      <c r="F234" s="191"/>
      <c r="G234" s="32" t="s">
        <v>46</v>
      </c>
      <c r="H234" s="31">
        <v>9.7999999999999997E-3</v>
      </c>
      <c r="I234" s="30">
        <v>127.2</v>
      </c>
      <c r="J234" s="30">
        <v>1.24</v>
      </c>
    </row>
    <row r="235" spans="1:11" ht="22.5" customHeight="1" x14ac:dyDescent="0.2">
      <c r="A235" s="29"/>
      <c r="B235" s="29"/>
      <c r="C235" s="29"/>
      <c r="D235" s="29"/>
      <c r="E235" s="29" t="s">
        <v>125</v>
      </c>
      <c r="F235" s="28">
        <v>2.5783381951632633</v>
      </c>
      <c r="G235" s="29" t="s">
        <v>124</v>
      </c>
      <c r="H235" s="28">
        <v>2.9</v>
      </c>
      <c r="I235" s="29" t="s">
        <v>123</v>
      </c>
      <c r="J235" s="28">
        <v>5.48</v>
      </c>
    </row>
    <row r="236" spans="1:11" ht="22.5" customHeight="1" thickBot="1" x14ac:dyDescent="0.25">
      <c r="A236" s="29"/>
      <c r="B236" s="29"/>
      <c r="C236" s="29"/>
      <c r="D236" s="29"/>
      <c r="E236" s="29" t="s">
        <v>122</v>
      </c>
      <c r="F236" s="28">
        <v>3.27</v>
      </c>
      <c r="G236" s="29"/>
      <c r="H236" s="192" t="s">
        <v>121</v>
      </c>
      <c r="I236" s="192"/>
      <c r="J236" s="28">
        <v>18.62</v>
      </c>
    </row>
    <row r="237" spans="1:11" ht="33.75" customHeight="1" thickTop="1" x14ac:dyDescent="0.2">
      <c r="A237" s="27"/>
      <c r="B237" s="27"/>
      <c r="C237" s="27"/>
      <c r="D237" s="27"/>
      <c r="E237" s="27"/>
      <c r="F237" s="27"/>
      <c r="G237" s="27"/>
      <c r="H237" s="27"/>
      <c r="I237" s="27"/>
      <c r="J237" s="27"/>
    </row>
    <row r="238" spans="1:11" ht="33.75" customHeight="1" x14ac:dyDescent="0.2">
      <c r="A238" s="47" t="s">
        <v>84</v>
      </c>
      <c r="B238" s="45" t="s">
        <v>8</v>
      </c>
      <c r="C238" s="47" t="s">
        <v>9</v>
      </c>
      <c r="D238" s="47" t="s">
        <v>10</v>
      </c>
      <c r="E238" s="194" t="s">
        <v>145</v>
      </c>
      <c r="F238" s="194"/>
      <c r="G238" s="46" t="s">
        <v>11</v>
      </c>
      <c r="H238" s="45" t="s">
        <v>12</v>
      </c>
      <c r="I238" s="45" t="s">
        <v>13</v>
      </c>
      <c r="J238" s="45" t="s">
        <v>15</v>
      </c>
    </row>
    <row r="239" spans="1:11" ht="22.5" x14ac:dyDescent="0.2">
      <c r="A239" s="43" t="s">
        <v>144</v>
      </c>
      <c r="B239" s="44" t="s">
        <v>85</v>
      </c>
      <c r="C239" s="43" t="s">
        <v>54</v>
      </c>
      <c r="D239" s="43" t="s">
        <v>837</v>
      </c>
      <c r="E239" s="198" t="s">
        <v>206</v>
      </c>
      <c r="F239" s="198"/>
      <c r="G239" s="42" t="s">
        <v>66</v>
      </c>
      <c r="H239" s="41">
        <v>1</v>
      </c>
      <c r="I239" s="40">
        <v>1.68</v>
      </c>
      <c r="J239" s="40">
        <v>1.68</v>
      </c>
    </row>
    <row r="240" spans="1:11" x14ac:dyDescent="0.2">
      <c r="A240" s="194" t="s">
        <v>205</v>
      </c>
      <c r="B240" s="195" t="s">
        <v>8</v>
      </c>
      <c r="C240" s="194" t="s">
        <v>9</v>
      </c>
      <c r="D240" s="194" t="s">
        <v>204</v>
      </c>
      <c r="E240" s="195" t="s">
        <v>165</v>
      </c>
      <c r="F240" s="196" t="s">
        <v>203</v>
      </c>
      <c r="G240" s="195"/>
      <c r="H240" s="196" t="s">
        <v>202</v>
      </c>
      <c r="I240" s="195"/>
      <c r="J240" s="195" t="s">
        <v>162</v>
      </c>
    </row>
    <row r="241" spans="1:10" x14ac:dyDescent="0.2">
      <c r="A241" s="195"/>
      <c r="B241" s="195"/>
      <c r="C241" s="195"/>
      <c r="D241" s="195"/>
      <c r="E241" s="195"/>
      <c r="F241" s="45" t="s">
        <v>201</v>
      </c>
      <c r="G241" s="45" t="s">
        <v>200</v>
      </c>
      <c r="H241" s="45" t="s">
        <v>201</v>
      </c>
      <c r="I241" s="45" t="s">
        <v>200</v>
      </c>
      <c r="J241" s="195"/>
    </row>
    <row r="242" spans="1:10" x14ac:dyDescent="0.2">
      <c r="A242" s="33" t="s">
        <v>131</v>
      </c>
      <c r="B242" s="34" t="s">
        <v>216</v>
      </c>
      <c r="C242" s="33" t="s">
        <v>54</v>
      </c>
      <c r="D242" s="33" t="s">
        <v>215</v>
      </c>
      <c r="E242" s="31">
        <v>0.9803653</v>
      </c>
      <c r="F242" s="30">
        <v>1</v>
      </c>
      <c r="G242" s="30">
        <v>0</v>
      </c>
      <c r="H242" s="50">
        <v>394.33330000000001</v>
      </c>
      <c r="I242" s="50">
        <v>132.45099999999999</v>
      </c>
      <c r="J242" s="50">
        <v>386.59070000000003</v>
      </c>
    </row>
    <row r="243" spans="1:10" ht="12" customHeight="1" x14ac:dyDescent="0.2">
      <c r="A243" s="197"/>
      <c r="B243" s="197"/>
      <c r="C243" s="197"/>
      <c r="D243" s="197"/>
      <c r="E243" s="197"/>
      <c r="F243" s="197" t="s">
        <v>197</v>
      </c>
      <c r="G243" s="197"/>
      <c r="H243" s="197"/>
      <c r="I243" s="197"/>
      <c r="J243" s="48">
        <v>386.59070000000003</v>
      </c>
    </row>
    <row r="244" spans="1:10" x14ac:dyDescent="0.2">
      <c r="A244" s="197"/>
      <c r="B244" s="197"/>
      <c r="C244" s="197"/>
      <c r="D244" s="197"/>
      <c r="E244" s="197"/>
      <c r="F244" s="197" t="s">
        <v>188</v>
      </c>
      <c r="G244" s="197"/>
      <c r="H244" s="197"/>
      <c r="I244" s="197"/>
      <c r="J244" s="48">
        <v>386.59070000000003</v>
      </c>
    </row>
    <row r="245" spans="1:10" x14ac:dyDescent="0.2">
      <c r="A245" s="197"/>
      <c r="B245" s="197"/>
      <c r="C245" s="197"/>
      <c r="D245" s="197"/>
      <c r="E245" s="197"/>
      <c r="F245" s="197" t="s">
        <v>187</v>
      </c>
      <c r="G245" s="197"/>
      <c r="H245" s="197"/>
      <c r="I245" s="197"/>
      <c r="J245" s="48">
        <v>2.1399999999999999E-2</v>
      </c>
    </row>
    <row r="246" spans="1:10" x14ac:dyDescent="0.2">
      <c r="A246" s="197"/>
      <c r="B246" s="197"/>
      <c r="C246" s="197"/>
      <c r="D246" s="197"/>
      <c r="E246" s="197"/>
      <c r="F246" s="197" t="s">
        <v>186</v>
      </c>
      <c r="G246" s="197"/>
      <c r="H246" s="197"/>
      <c r="I246" s="197"/>
      <c r="J246" s="48">
        <v>3.5299999999999998E-2</v>
      </c>
    </row>
    <row r="247" spans="1:10" ht="11.25" customHeight="1" x14ac:dyDescent="0.2">
      <c r="A247" s="197"/>
      <c r="B247" s="197"/>
      <c r="C247" s="197"/>
      <c r="D247" s="197"/>
      <c r="E247" s="197"/>
      <c r="F247" s="197" t="s">
        <v>185</v>
      </c>
      <c r="G247" s="197"/>
      <c r="H247" s="197"/>
      <c r="I247" s="197"/>
      <c r="J247" s="48">
        <v>234.89</v>
      </c>
    </row>
    <row r="248" spans="1:10" x14ac:dyDescent="0.2">
      <c r="A248" s="197"/>
      <c r="B248" s="197"/>
      <c r="C248" s="197"/>
      <c r="D248" s="197"/>
      <c r="E248" s="197"/>
      <c r="F248" s="197" t="s">
        <v>184</v>
      </c>
      <c r="G248" s="197"/>
      <c r="H248" s="197"/>
      <c r="I248" s="197"/>
      <c r="J248" s="48">
        <v>1.6457999999999999</v>
      </c>
    </row>
    <row r="249" spans="1:10" x14ac:dyDescent="0.2">
      <c r="A249" s="29"/>
      <c r="B249" s="29"/>
      <c r="C249" s="29"/>
      <c r="D249" s="29"/>
      <c r="E249" s="29" t="s">
        <v>125</v>
      </c>
      <c r="F249" s="28">
        <v>0</v>
      </c>
      <c r="G249" s="29" t="s">
        <v>124</v>
      </c>
      <c r="H249" s="28">
        <v>0</v>
      </c>
      <c r="I249" s="29" t="s">
        <v>123</v>
      </c>
      <c r="J249" s="28">
        <v>0</v>
      </c>
    </row>
    <row r="250" spans="1:10" ht="11.25" customHeight="1" thickBot="1" x14ac:dyDescent="0.25">
      <c r="A250" s="29"/>
      <c r="B250" s="29"/>
      <c r="C250" s="29"/>
      <c r="D250" s="29"/>
      <c r="E250" s="29" t="s">
        <v>122</v>
      </c>
      <c r="F250" s="28">
        <v>0.35</v>
      </c>
      <c r="G250" s="29"/>
      <c r="H250" s="192" t="s">
        <v>121</v>
      </c>
      <c r="I250" s="192"/>
      <c r="J250" s="28">
        <v>2.04</v>
      </c>
    </row>
    <row r="251" spans="1:10" ht="11.25" customHeight="1" thickTop="1" x14ac:dyDescent="0.2">
      <c r="A251" s="27"/>
      <c r="B251" s="27"/>
      <c r="C251" s="27"/>
      <c r="D251" s="27"/>
      <c r="E251" s="27"/>
      <c r="F251" s="27"/>
      <c r="G251" s="27"/>
      <c r="H251" s="27"/>
      <c r="I251" s="27"/>
      <c r="J251" s="27"/>
    </row>
    <row r="252" spans="1:10" ht="11.25" customHeight="1" x14ac:dyDescent="0.2">
      <c r="A252" s="47" t="s">
        <v>87</v>
      </c>
      <c r="B252" s="45" t="s">
        <v>8</v>
      </c>
      <c r="C252" s="47" t="s">
        <v>9</v>
      </c>
      <c r="D252" s="47" t="s">
        <v>10</v>
      </c>
      <c r="E252" s="194" t="s">
        <v>145</v>
      </c>
      <c r="F252" s="194"/>
      <c r="G252" s="46" t="s">
        <v>11</v>
      </c>
      <c r="H252" s="45" t="s">
        <v>12</v>
      </c>
      <c r="I252" s="45" t="s">
        <v>13</v>
      </c>
      <c r="J252" s="45" t="s">
        <v>15</v>
      </c>
    </row>
    <row r="253" spans="1:10" ht="11.25" customHeight="1" x14ac:dyDescent="0.2">
      <c r="A253" s="43" t="s">
        <v>144</v>
      </c>
      <c r="B253" s="44" t="s">
        <v>88</v>
      </c>
      <c r="C253" s="43" t="s">
        <v>54</v>
      </c>
      <c r="D253" s="43" t="s">
        <v>838</v>
      </c>
      <c r="E253" s="198" t="s">
        <v>206</v>
      </c>
      <c r="F253" s="198"/>
      <c r="G253" s="42" t="s">
        <v>66</v>
      </c>
      <c r="H253" s="41">
        <v>1</v>
      </c>
      <c r="I253" s="40">
        <v>1.06</v>
      </c>
      <c r="J253" s="40">
        <v>1.06</v>
      </c>
    </row>
    <row r="254" spans="1:10" ht="11.25" customHeight="1" x14ac:dyDescent="0.2">
      <c r="A254" s="194" t="s">
        <v>205</v>
      </c>
      <c r="B254" s="195" t="s">
        <v>8</v>
      </c>
      <c r="C254" s="194" t="s">
        <v>9</v>
      </c>
      <c r="D254" s="194" t="s">
        <v>204</v>
      </c>
      <c r="E254" s="195" t="s">
        <v>165</v>
      </c>
      <c r="F254" s="196" t="s">
        <v>203</v>
      </c>
      <c r="G254" s="195"/>
      <c r="H254" s="196" t="s">
        <v>202</v>
      </c>
      <c r="I254" s="195"/>
      <c r="J254" s="195" t="s">
        <v>162</v>
      </c>
    </row>
    <row r="255" spans="1:10" ht="11.25" customHeight="1" x14ac:dyDescent="0.2">
      <c r="A255" s="195"/>
      <c r="B255" s="195"/>
      <c r="C255" s="195"/>
      <c r="D255" s="195"/>
      <c r="E255" s="195"/>
      <c r="F255" s="45" t="s">
        <v>201</v>
      </c>
      <c r="G255" s="45" t="s">
        <v>200</v>
      </c>
      <c r="H255" s="45" t="s">
        <v>201</v>
      </c>
      <c r="I255" s="45" t="s">
        <v>200</v>
      </c>
      <c r="J255" s="195"/>
    </row>
    <row r="256" spans="1:10" x14ac:dyDescent="0.2">
      <c r="A256" s="33" t="s">
        <v>131</v>
      </c>
      <c r="B256" s="34" t="s">
        <v>216</v>
      </c>
      <c r="C256" s="33" t="s">
        <v>54</v>
      </c>
      <c r="D256" s="33" t="s">
        <v>215</v>
      </c>
      <c r="E256" s="31">
        <v>0.75849140000000004</v>
      </c>
      <c r="F256" s="30">
        <v>1</v>
      </c>
      <c r="G256" s="30">
        <v>0</v>
      </c>
      <c r="H256" s="50">
        <v>394.33330000000001</v>
      </c>
      <c r="I256" s="50">
        <v>132.45099999999999</v>
      </c>
      <c r="J256" s="50">
        <v>299.09840000000003</v>
      </c>
    </row>
    <row r="257" spans="1:11" ht="12" customHeight="1" x14ac:dyDescent="0.2">
      <c r="A257" s="197"/>
      <c r="B257" s="197"/>
      <c r="C257" s="197"/>
      <c r="D257" s="197"/>
      <c r="E257" s="197"/>
      <c r="F257" s="197" t="s">
        <v>197</v>
      </c>
      <c r="G257" s="197"/>
      <c r="H257" s="197"/>
      <c r="I257" s="197"/>
      <c r="J257" s="48">
        <v>299.09840000000003</v>
      </c>
      <c r="K257" s="52"/>
    </row>
    <row r="258" spans="1:11" x14ac:dyDescent="0.2">
      <c r="A258" s="197"/>
      <c r="B258" s="197"/>
      <c r="C258" s="197"/>
      <c r="D258" s="197"/>
      <c r="E258" s="197"/>
      <c r="F258" s="197" t="s">
        <v>188</v>
      </c>
      <c r="G258" s="197"/>
      <c r="H258" s="197"/>
      <c r="I258" s="197"/>
      <c r="J258" s="48">
        <v>299.09840000000003</v>
      </c>
    </row>
    <row r="259" spans="1:11" x14ac:dyDescent="0.2">
      <c r="A259" s="197"/>
      <c r="B259" s="197"/>
      <c r="C259" s="197"/>
      <c r="D259" s="197"/>
      <c r="E259" s="197"/>
      <c r="F259" s="197" t="s">
        <v>187</v>
      </c>
      <c r="G259" s="197"/>
      <c r="H259" s="197"/>
      <c r="I259" s="197"/>
      <c r="J259" s="48">
        <v>0</v>
      </c>
    </row>
    <row r="260" spans="1:11" x14ac:dyDescent="0.2">
      <c r="A260" s="197"/>
      <c r="B260" s="197"/>
      <c r="C260" s="197"/>
      <c r="D260" s="197"/>
      <c r="E260" s="197"/>
      <c r="F260" s="197" t="s">
        <v>186</v>
      </c>
      <c r="G260" s="197"/>
      <c r="H260" s="197"/>
      <c r="I260" s="197"/>
      <c r="J260" s="48">
        <v>0</v>
      </c>
    </row>
    <row r="261" spans="1:11" ht="11.25" customHeight="1" x14ac:dyDescent="0.2">
      <c r="A261" s="197"/>
      <c r="B261" s="197"/>
      <c r="C261" s="197"/>
      <c r="D261" s="197"/>
      <c r="E261" s="197"/>
      <c r="F261" s="197" t="s">
        <v>185</v>
      </c>
      <c r="G261" s="197"/>
      <c r="H261" s="197"/>
      <c r="I261" s="197"/>
      <c r="J261" s="48">
        <v>281.87</v>
      </c>
    </row>
    <row r="262" spans="1:11" x14ac:dyDescent="0.2">
      <c r="A262" s="197"/>
      <c r="B262" s="197"/>
      <c r="C262" s="197"/>
      <c r="D262" s="197"/>
      <c r="E262" s="197"/>
      <c r="F262" s="197" t="s">
        <v>184</v>
      </c>
      <c r="G262" s="197"/>
      <c r="H262" s="197"/>
      <c r="I262" s="197"/>
      <c r="J262" s="48">
        <v>1.0610999999999999</v>
      </c>
    </row>
    <row r="263" spans="1:11" x14ac:dyDescent="0.2">
      <c r="A263" s="29"/>
      <c r="B263" s="29"/>
      <c r="C263" s="29"/>
      <c r="D263" s="29"/>
      <c r="E263" s="29" t="s">
        <v>125</v>
      </c>
      <c r="F263" s="28">
        <v>0</v>
      </c>
      <c r="G263" s="29" t="s">
        <v>124</v>
      </c>
      <c r="H263" s="28">
        <v>0</v>
      </c>
      <c r="I263" s="29" t="s">
        <v>123</v>
      </c>
      <c r="J263" s="28">
        <v>0</v>
      </c>
    </row>
    <row r="264" spans="1:11" ht="11.25" customHeight="1" thickBot="1" x14ac:dyDescent="0.25">
      <c r="A264" s="29"/>
      <c r="B264" s="29"/>
      <c r="C264" s="29"/>
      <c r="D264" s="29"/>
      <c r="E264" s="29" t="s">
        <v>122</v>
      </c>
      <c r="F264" s="28">
        <v>0.22</v>
      </c>
      <c r="G264" s="29"/>
      <c r="H264" s="192" t="s">
        <v>121</v>
      </c>
      <c r="I264" s="192"/>
      <c r="J264" s="28">
        <v>1.29</v>
      </c>
    </row>
    <row r="265" spans="1:11" ht="11.25" customHeight="1" thickTop="1" x14ac:dyDescent="0.2">
      <c r="A265" s="27"/>
      <c r="B265" s="27"/>
      <c r="C265" s="27"/>
      <c r="D265" s="27"/>
      <c r="E265" s="27"/>
      <c r="F265" s="27"/>
      <c r="G265" s="27"/>
      <c r="H265" s="27"/>
      <c r="I265" s="27"/>
      <c r="J265" s="27"/>
    </row>
    <row r="266" spans="1:11" ht="11.25" customHeight="1" x14ac:dyDescent="0.2">
      <c r="A266" s="47" t="s">
        <v>92</v>
      </c>
      <c r="B266" s="45" t="s">
        <v>8</v>
      </c>
      <c r="C266" s="47" t="s">
        <v>9</v>
      </c>
      <c r="D266" s="47" t="s">
        <v>10</v>
      </c>
      <c r="E266" s="194" t="s">
        <v>145</v>
      </c>
      <c r="F266" s="194"/>
      <c r="G266" s="46" t="s">
        <v>11</v>
      </c>
      <c r="H266" s="45" t="s">
        <v>12</v>
      </c>
      <c r="I266" s="45" t="s">
        <v>13</v>
      </c>
      <c r="J266" s="45" t="s">
        <v>15</v>
      </c>
    </row>
    <row r="267" spans="1:11" ht="11.25" customHeight="1" x14ac:dyDescent="0.2">
      <c r="A267" s="43" t="s">
        <v>144</v>
      </c>
      <c r="B267" s="44" t="s">
        <v>93</v>
      </c>
      <c r="C267" s="43" t="s">
        <v>22</v>
      </c>
      <c r="D267" s="43" t="s">
        <v>94</v>
      </c>
      <c r="E267" s="198" t="s">
        <v>212</v>
      </c>
      <c r="F267" s="198"/>
      <c r="G267" s="42" t="s">
        <v>35</v>
      </c>
      <c r="H267" s="41">
        <v>1</v>
      </c>
      <c r="I267" s="40">
        <v>48.61</v>
      </c>
      <c r="J267" s="40">
        <v>48.61</v>
      </c>
    </row>
    <row r="268" spans="1:11" ht="11.25" customHeight="1" x14ac:dyDescent="0.2">
      <c r="A268" s="33" t="s">
        <v>131</v>
      </c>
      <c r="B268" s="34" t="s">
        <v>211</v>
      </c>
      <c r="C268" s="33" t="s">
        <v>82</v>
      </c>
      <c r="D268" s="33" t="s">
        <v>210</v>
      </c>
      <c r="E268" s="191" t="s">
        <v>132</v>
      </c>
      <c r="F268" s="191"/>
      <c r="G268" s="32" t="s">
        <v>35</v>
      </c>
      <c r="H268" s="31">
        <v>1.0041</v>
      </c>
      <c r="I268" s="30">
        <v>48.42</v>
      </c>
      <c r="J268" s="30">
        <v>48.61</v>
      </c>
    </row>
    <row r="269" spans="1:11" ht="11.25" customHeight="1" x14ac:dyDescent="0.2">
      <c r="A269" s="29"/>
      <c r="B269" s="29"/>
      <c r="C269" s="29"/>
      <c r="D269" s="29"/>
      <c r="E269" s="29" t="s">
        <v>125</v>
      </c>
      <c r="F269" s="28">
        <v>0</v>
      </c>
      <c r="G269" s="29" t="s">
        <v>124</v>
      </c>
      <c r="H269" s="28">
        <v>0</v>
      </c>
      <c r="I269" s="29" t="s">
        <v>123</v>
      </c>
      <c r="J269" s="28">
        <v>0</v>
      </c>
    </row>
    <row r="270" spans="1:11" ht="12" thickBot="1" x14ac:dyDescent="0.25">
      <c r="A270" s="29"/>
      <c r="B270" s="29"/>
      <c r="C270" s="29"/>
      <c r="D270" s="29"/>
      <c r="E270" s="29" t="s">
        <v>122</v>
      </c>
      <c r="F270" s="28">
        <v>7.42</v>
      </c>
      <c r="G270" s="29"/>
      <c r="H270" s="192" t="s">
        <v>121</v>
      </c>
      <c r="I270" s="192"/>
      <c r="J270" s="28">
        <v>56.04</v>
      </c>
      <c r="K270" s="54"/>
    </row>
    <row r="271" spans="1:11" ht="12" customHeight="1" thickTop="1" x14ac:dyDescent="0.2">
      <c r="A271" s="27"/>
      <c r="B271" s="27"/>
      <c r="C271" s="27"/>
      <c r="D271" s="27"/>
      <c r="E271" s="27"/>
      <c r="F271" s="27"/>
      <c r="G271" s="27"/>
      <c r="H271" s="27"/>
      <c r="I271" s="27"/>
      <c r="J271" s="27"/>
    </row>
    <row r="272" spans="1:11" x14ac:dyDescent="0.2">
      <c r="A272" s="47" t="s">
        <v>97</v>
      </c>
      <c r="B272" s="45" t="s">
        <v>8</v>
      </c>
      <c r="C272" s="47" t="s">
        <v>9</v>
      </c>
      <c r="D272" s="47" t="s">
        <v>10</v>
      </c>
      <c r="E272" s="194" t="s">
        <v>145</v>
      </c>
      <c r="F272" s="194"/>
      <c r="G272" s="46" t="s">
        <v>11</v>
      </c>
      <c r="H272" s="45" t="s">
        <v>12</v>
      </c>
      <c r="I272" s="45" t="s">
        <v>13</v>
      </c>
      <c r="J272" s="45" t="s">
        <v>15</v>
      </c>
    </row>
    <row r="273" spans="1:10" x14ac:dyDescent="0.2">
      <c r="A273" s="43" t="s">
        <v>144</v>
      </c>
      <c r="B273" s="44" t="s">
        <v>98</v>
      </c>
      <c r="C273" s="43" t="s">
        <v>54</v>
      </c>
      <c r="D273" s="43" t="s">
        <v>839</v>
      </c>
      <c r="E273" s="198" t="s">
        <v>206</v>
      </c>
      <c r="F273" s="198"/>
      <c r="G273" s="42" t="s">
        <v>100</v>
      </c>
      <c r="H273" s="41">
        <v>1</v>
      </c>
      <c r="I273" s="40">
        <v>58.1</v>
      </c>
      <c r="J273" s="40">
        <v>58.1</v>
      </c>
    </row>
    <row r="274" spans="1:10" ht="22.5" customHeight="1" x14ac:dyDescent="0.2">
      <c r="A274" s="197"/>
      <c r="B274" s="197"/>
      <c r="C274" s="197"/>
      <c r="D274" s="197"/>
      <c r="E274" s="197"/>
      <c r="F274" s="197" t="s">
        <v>188</v>
      </c>
      <c r="G274" s="197"/>
      <c r="H274" s="197"/>
      <c r="I274" s="197"/>
      <c r="J274" s="48">
        <v>0</v>
      </c>
    </row>
    <row r="275" spans="1:10" x14ac:dyDescent="0.2">
      <c r="A275" s="197"/>
      <c r="B275" s="197"/>
      <c r="C275" s="197"/>
      <c r="D275" s="197"/>
      <c r="E275" s="197"/>
      <c r="F275" s="197" t="s">
        <v>187</v>
      </c>
      <c r="G275" s="197"/>
      <c r="H275" s="197"/>
      <c r="I275" s="197"/>
      <c r="J275" s="48">
        <v>0</v>
      </c>
    </row>
    <row r="276" spans="1:10" x14ac:dyDescent="0.2">
      <c r="A276" s="197"/>
      <c r="B276" s="197"/>
      <c r="C276" s="197"/>
      <c r="D276" s="197"/>
      <c r="E276" s="197"/>
      <c r="F276" s="197" t="s">
        <v>186</v>
      </c>
      <c r="G276" s="197"/>
      <c r="H276" s="197"/>
      <c r="I276" s="197"/>
      <c r="J276" s="48">
        <v>0</v>
      </c>
    </row>
    <row r="277" spans="1:10" ht="12" customHeight="1" x14ac:dyDescent="0.2">
      <c r="A277" s="197"/>
      <c r="B277" s="197"/>
      <c r="C277" s="197"/>
      <c r="D277" s="197"/>
      <c r="E277" s="197"/>
      <c r="F277" s="197" t="s">
        <v>185</v>
      </c>
      <c r="G277" s="197"/>
      <c r="H277" s="197"/>
      <c r="I277" s="197"/>
      <c r="J277" s="48">
        <v>1</v>
      </c>
    </row>
    <row r="278" spans="1:10" x14ac:dyDescent="0.2">
      <c r="A278" s="197"/>
      <c r="B278" s="197"/>
      <c r="C278" s="197"/>
      <c r="D278" s="197"/>
      <c r="E278" s="197"/>
      <c r="F278" s="197" t="s">
        <v>184</v>
      </c>
      <c r="G278" s="197"/>
      <c r="H278" s="197"/>
      <c r="I278" s="197"/>
      <c r="J278" s="48">
        <v>0</v>
      </c>
    </row>
    <row r="279" spans="1:10" x14ac:dyDescent="0.2">
      <c r="A279" s="47" t="s">
        <v>178</v>
      </c>
      <c r="B279" s="45" t="s">
        <v>9</v>
      </c>
      <c r="C279" s="47" t="s">
        <v>8</v>
      </c>
      <c r="D279" s="47" t="s">
        <v>177</v>
      </c>
      <c r="E279" s="45" t="s">
        <v>165</v>
      </c>
      <c r="F279" s="45" t="s">
        <v>164</v>
      </c>
      <c r="G279" s="195" t="s">
        <v>170</v>
      </c>
      <c r="H279" s="195"/>
      <c r="I279" s="195"/>
      <c r="J279" s="45" t="s">
        <v>162</v>
      </c>
    </row>
    <row r="280" spans="1:10" ht="22.5" x14ac:dyDescent="0.2">
      <c r="A280" s="38" t="s">
        <v>175</v>
      </c>
      <c r="B280" s="39" t="s">
        <v>54</v>
      </c>
      <c r="C280" s="38">
        <v>1107892</v>
      </c>
      <c r="D280" s="38" t="s">
        <v>176</v>
      </c>
      <c r="E280" s="36">
        <v>3.3399999999999999E-2</v>
      </c>
      <c r="F280" s="37" t="s">
        <v>46</v>
      </c>
      <c r="G280" s="201">
        <v>472.35</v>
      </c>
      <c r="H280" s="201"/>
      <c r="I280" s="200"/>
      <c r="J280" s="49">
        <v>15.7765</v>
      </c>
    </row>
    <row r="281" spans="1:10" ht="11.25" customHeight="1" x14ac:dyDescent="0.2">
      <c r="A281" s="38" t="s">
        <v>175</v>
      </c>
      <c r="B281" s="39" t="s">
        <v>54</v>
      </c>
      <c r="C281" s="38">
        <v>2003842</v>
      </c>
      <c r="D281" s="38" t="s">
        <v>209</v>
      </c>
      <c r="E281" s="36">
        <v>4.7300000000000002E-2</v>
      </c>
      <c r="F281" s="37" t="s">
        <v>180</v>
      </c>
      <c r="G281" s="201">
        <v>67.44</v>
      </c>
      <c r="H281" s="201"/>
      <c r="I281" s="200"/>
      <c r="J281" s="49">
        <v>3.1899000000000002</v>
      </c>
    </row>
    <row r="282" spans="1:10" ht="11.25" customHeight="1" x14ac:dyDescent="0.2">
      <c r="A282" s="38" t="s">
        <v>175</v>
      </c>
      <c r="B282" s="39" t="s">
        <v>54</v>
      </c>
      <c r="C282" s="38">
        <v>3103302</v>
      </c>
      <c r="D282" s="38" t="s">
        <v>208</v>
      </c>
      <c r="E282" s="36">
        <v>0.50290000000000001</v>
      </c>
      <c r="F282" s="37" t="s">
        <v>35</v>
      </c>
      <c r="G282" s="201">
        <v>76.290000000000006</v>
      </c>
      <c r="H282" s="201"/>
      <c r="I282" s="200"/>
      <c r="J282" s="49">
        <v>38.366199999999999</v>
      </c>
    </row>
    <row r="283" spans="1:10" ht="11.25" customHeight="1" x14ac:dyDescent="0.2">
      <c r="A283" s="38" t="s">
        <v>175</v>
      </c>
      <c r="B283" s="39" t="s">
        <v>54</v>
      </c>
      <c r="C283" s="38">
        <v>4805750</v>
      </c>
      <c r="D283" s="38" t="s">
        <v>174</v>
      </c>
      <c r="E283" s="36">
        <v>1.7999999999999999E-2</v>
      </c>
      <c r="F283" s="37" t="s">
        <v>46</v>
      </c>
      <c r="G283" s="201">
        <v>42.56</v>
      </c>
      <c r="H283" s="201"/>
      <c r="I283" s="200"/>
      <c r="J283" s="49">
        <v>0.7661</v>
      </c>
    </row>
    <row r="284" spans="1:10" ht="11.25" customHeight="1" x14ac:dyDescent="0.2">
      <c r="A284" s="197"/>
      <c r="B284" s="197"/>
      <c r="C284" s="197"/>
      <c r="D284" s="197"/>
      <c r="E284" s="197"/>
      <c r="F284" s="197" t="s">
        <v>173</v>
      </c>
      <c r="G284" s="197"/>
      <c r="H284" s="197"/>
      <c r="I284" s="197"/>
      <c r="J284" s="48">
        <v>58.098700000000001</v>
      </c>
    </row>
    <row r="285" spans="1:10" ht="11.25" customHeight="1" x14ac:dyDescent="0.2">
      <c r="A285" s="29"/>
      <c r="B285" s="29"/>
      <c r="C285" s="29"/>
      <c r="D285" s="29"/>
      <c r="E285" s="29" t="s">
        <v>125</v>
      </c>
      <c r="F285" s="28">
        <v>12.144690223016845</v>
      </c>
      <c r="G285" s="29" t="s">
        <v>124</v>
      </c>
      <c r="H285" s="28">
        <v>13.67</v>
      </c>
      <c r="I285" s="29" t="s">
        <v>123</v>
      </c>
      <c r="J285" s="28">
        <v>25.812324699021836</v>
      </c>
    </row>
    <row r="286" spans="1:10" ht="11.25" customHeight="1" thickBot="1" x14ac:dyDescent="0.25">
      <c r="A286" s="29"/>
      <c r="B286" s="29"/>
      <c r="C286" s="29"/>
      <c r="D286" s="29"/>
      <c r="E286" s="29" t="s">
        <v>122</v>
      </c>
      <c r="F286" s="28">
        <v>12.4</v>
      </c>
      <c r="G286" s="29"/>
      <c r="H286" s="192" t="s">
        <v>121</v>
      </c>
      <c r="I286" s="192"/>
      <c r="J286" s="28">
        <v>70.5</v>
      </c>
    </row>
    <row r="287" spans="1:10" ht="12" thickTop="1" x14ac:dyDescent="0.2">
      <c r="A287" s="27"/>
      <c r="B287" s="27"/>
      <c r="C287" s="27"/>
      <c r="D287" s="27"/>
      <c r="E287" s="27"/>
      <c r="F287" s="27"/>
      <c r="G287" s="27"/>
      <c r="H287" s="27"/>
      <c r="I287" s="27"/>
      <c r="J287" s="27"/>
    </row>
    <row r="288" spans="1:10" x14ac:dyDescent="0.2">
      <c r="A288" s="47" t="s">
        <v>103</v>
      </c>
      <c r="B288" s="45" t="s">
        <v>8</v>
      </c>
      <c r="C288" s="47" t="s">
        <v>9</v>
      </c>
      <c r="D288" s="47" t="s">
        <v>10</v>
      </c>
      <c r="E288" s="194" t="s">
        <v>145</v>
      </c>
      <c r="F288" s="194"/>
      <c r="G288" s="46" t="s">
        <v>11</v>
      </c>
      <c r="H288" s="45" t="s">
        <v>12</v>
      </c>
      <c r="I288" s="45" t="s">
        <v>13</v>
      </c>
      <c r="J288" s="45" t="s">
        <v>15</v>
      </c>
    </row>
    <row r="289" spans="1:11" ht="22.5" x14ac:dyDescent="0.2">
      <c r="A289" s="43" t="s">
        <v>144</v>
      </c>
      <c r="B289" s="44" t="s">
        <v>104</v>
      </c>
      <c r="C289" s="43" t="s">
        <v>54</v>
      </c>
      <c r="D289" s="43" t="s">
        <v>840</v>
      </c>
      <c r="E289" s="198" t="s">
        <v>206</v>
      </c>
      <c r="F289" s="198"/>
      <c r="G289" s="42" t="s">
        <v>106</v>
      </c>
      <c r="H289" s="41">
        <v>1</v>
      </c>
      <c r="I289" s="40">
        <v>250.72</v>
      </c>
      <c r="J289" s="40">
        <v>250.72</v>
      </c>
    </row>
    <row r="290" spans="1:11" x14ac:dyDescent="0.2">
      <c r="A290" s="194" t="s">
        <v>205</v>
      </c>
      <c r="B290" s="195" t="s">
        <v>8</v>
      </c>
      <c r="C290" s="194" t="s">
        <v>9</v>
      </c>
      <c r="D290" s="194" t="s">
        <v>204</v>
      </c>
      <c r="E290" s="195" t="s">
        <v>165</v>
      </c>
      <c r="F290" s="196" t="s">
        <v>203</v>
      </c>
      <c r="G290" s="195"/>
      <c r="H290" s="196" t="s">
        <v>202</v>
      </c>
      <c r="I290" s="195"/>
      <c r="J290" s="195" t="s">
        <v>162</v>
      </c>
    </row>
    <row r="291" spans="1:11" ht="11.25" customHeight="1" x14ac:dyDescent="0.2">
      <c r="A291" s="195"/>
      <c r="B291" s="195"/>
      <c r="C291" s="195"/>
      <c r="D291" s="195"/>
      <c r="E291" s="195"/>
      <c r="F291" s="45" t="s">
        <v>201</v>
      </c>
      <c r="G291" s="45" t="s">
        <v>200</v>
      </c>
      <c r="H291" s="45" t="s">
        <v>201</v>
      </c>
      <c r="I291" s="45" t="s">
        <v>200</v>
      </c>
      <c r="J291" s="195"/>
    </row>
    <row r="292" spans="1:11" x14ac:dyDescent="0.2">
      <c r="A292" s="33" t="s">
        <v>131</v>
      </c>
      <c r="B292" s="34" t="s">
        <v>199</v>
      </c>
      <c r="C292" s="33" t="s">
        <v>54</v>
      </c>
      <c r="D292" s="33" t="s">
        <v>198</v>
      </c>
      <c r="E292" s="31">
        <v>1</v>
      </c>
      <c r="F292" s="30">
        <v>0.3</v>
      </c>
      <c r="G292" s="30">
        <v>0.7</v>
      </c>
      <c r="H292" s="50">
        <v>148.7122</v>
      </c>
      <c r="I292" s="50">
        <v>57.7286</v>
      </c>
      <c r="J292" s="50">
        <v>85.023700000000005</v>
      </c>
    </row>
    <row r="293" spans="1:11" ht="12" customHeight="1" x14ac:dyDescent="0.2">
      <c r="A293" s="197"/>
      <c r="B293" s="197"/>
      <c r="C293" s="197"/>
      <c r="D293" s="197"/>
      <c r="E293" s="197"/>
      <c r="F293" s="197" t="s">
        <v>197</v>
      </c>
      <c r="G293" s="197"/>
      <c r="H293" s="197"/>
      <c r="I293" s="197"/>
      <c r="J293" s="48">
        <v>85.023700000000005</v>
      </c>
    </row>
    <row r="294" spans="1:11" x14ac:dyDescent="0.2">
      <c r="A294" s="47" t="s">
        <v>196</v>
      </c>
      <c r="B294" s="45" t="s">
        <v>8</v>
      </c>
      <c r="C294" s="47" t="s">
        <v>9</v>
      </c>
      <c r="D294" s="47" t="s">
        <v>127</v>
      </c>
      <c r="E294" s="45" t="s">
        <v>165</v>
      </c>
      <c r="F294" s="195" t="s">
        <v>195</v>
      </c>
      <c r="G294" s="195"/>
      <c r="H294" s="195"/>
      <c r="I294" s="195"/>
      <c r="J294" s="45" t="s">
        <v>162</v>
      </c>
    </row>
    <row r="295" spans="1:11" x14ac:dyDescent="0.2">
      <c r="A295" s="33" t="s">
        <v>131</v>
      </c>
      <c r="B295" s="34" t="s">
        <v>194</v>
      </c>
      <c r="C295" s="33" t="s">
        <v>54</v>
      </c>
      <c r="D295" s="33" t="s">
        <v>193</v>
      </c>
      <c r="E295" s="31">
        <v>1</v>
      </c>
      <c r="F295" s="33"/>
      <c r="G295" s="33"/>
      <c r="H295" s="33"/>
      <c r="I295" s="50">
        <v>30.9298</v>
      </c>
      <c r="J295" s="50">
        <v>30.9298</v>
      </c>
    </row>
    <row r="296" spans="1:11" x14ac:dyDescent="0.2">
      <c r="A296" s="33" t="s">
        <v>131</v>
      </c>
      <c r="B296" s="34" t="s">
        <v>192</v>
      </c>
      <c r="C296" s="33" t="s">
        <v>54</v>
      </c>
      <c r="D296" s="33" t="s">
        <v>191</v>
      </c>
      <c r="E296" s="31">
        <v>2</v>
      </c>
      <c r="F296" s="33"/>
      <c r="G296" s="33"/>
      <c r="H296" s="33"/>
      <c r="I296" s="50">
        <v>20.832899999999999</v>
      </c>
      <c r="J296" s="50">
        <v>41.665799999999997</v>
      </c>
    </row>
    <row r="297" spans="1:11" ht="11.25" customHeight="1" x14ac:dyDescent="0.2">
      <c r="A297" s="197"/>
      <c r="B297" s="197"/>
      <c r="C297" s="197"/>
      <c r="D297" s="197"/>
      <c r="E297" s="197"/>
      <c r="F297" s="197" t="s">
        <v>190</v>
      </c>
      <c r="G297" s="197"/>
      <c r="H297" s="197"/>
      <c r="I297" s="197"/>
      <c r="J297" s="48">
        <v>72.595600000000005</v>
      </c>
    </row>
    <row r="298" spans="1:11" x14ac:dyDescent="0.2">
      <c r="A298" s="197"/>
      <c r="B298" s="197"/>
      <c r="C298" s="197"/>
      <c r="D298" s="197"/>
      <c r="E298" s="197"/>
      <c r="F298" s="197" t="s">
        <v>189</v>
      </c>
      <c r="G298" s="197"/>
      <c r="H298" s="197"/>
      <c r="I298" s="197"/>
      <c r="J298" s="48">
        <v>0</v>
      </c>
    </row>
    <row r="299" spans="1:11" x14ac:dyDescent="0.2">
      <c r="A299" s="197"/>
      <c r="B299" s="197"/>
      <c r="C299" s="197"/>
      <c r="D299" s="197"/>
      <c r="E299" s="197"/>
      <c r="F299" s="197" t="s">
        <v>188</v>
      </c>
      <c r="G299" s="197"/>
      <c r="H299" s="197"/>
      <c r="I299" s="197"/>
      <c r="J299" s="48">
        <v>157.61930000000001</v>
      </c>
      <c r="K299" s="54"/>
    </row>
    <row r="300" spans="1:11" ht="11.25" customHeight="1" x14ac:dyDescent="0.2">
      <c r="A300" s="197"/>
      <c r="B300" s="197"/>
      <c r="C300" s="197"/>
      <c r="D300" s="197"/>
      <c r="E300" s="197"/>
      <c r="F300" s="197" t="s">
        <v>187</v>
      </c>
      <c r="G300" s="197"/>
      <c r="H300" s="197"/>
      <c r="I300" s="197"/>
      <c r="J300" s="48">
        <v>0</v>
      </c>
      <c r="K300" s="54"/>
    </row>
    <row r="301" spans="1:11" ht="11.25" customHeight="1" x14ac:dyDescent="0.2">
      <c r="A301" s="197"/>
      <c r="B301" s="197"/>
      <c r="C301" s="197"/>
      <c r="D301" s="197"/>
      <c r="E301" s="197"/>
      <c r="F301" s="197" t="s">
        <v>186</v>
      </c>
      <c r="G301" s="197"/>
      <c r="H301" s="197"/>
      <c r="I301" s="197"/>
      <c r="J301" s="48">
        <v>0</v>
      </c>
      <c r="K301" s="54"/>
    </row>
    <row r="302" spans="1:11" x14ac:dyDescent="0.2">
      <c r="A302" s="197"/>
      <c r="B302" s="197"/>
      <c r="C302" s="197"/>
      <c r="D302" s="197"/>
      <c r="E302" s="197"/>
      <c r="F302" s="197" t="s">
        <v>185</v>
      </c>
      <c r="G302" s="197"/>
      <c r="H302" s="197"/>
      <c r="I302" s="197"/>
      <c r="J302" s="48">
        <v>3</v>
      </c>
    </row>
    <row r="303" spans="1:11" x14ac:dyDescent="0.2">
      <c r="A303" s="197"/>
      <c r="B303" s="197"/>
      <c r="C303" s="197"/>
      <c r="D303" s="197"/>
      <c r="E303" s="197"/>
      <c r="F303" s="197" t="s">
        <v>184</v>
      </c>
      <c r="G303" s="197"/>
      <c r="H303" s="197"/>
      <c r="I303" s="197"/>
      <c r="J303" s="48">
        <v>52.5398</v>
      </c>
    </row>
    <row r="304" spans="1:11" ht="11.25" customHeight="1" x14ac:dyDescent="0.2">
      <c r="A304" s="47" t="s">
        <v>178</v>
      </c>
      <c r="B304" s="45" t="s">
        <v>9</v>
      </c>
      <c r="C304" s="47" t="s">
        <v>8</v>
      </c>
      <c r="D304" s="47" t="s">
        <v>177</v>
      </c>
      <c r="E304" s="45" t="s">
        <v>165</v>
      </c>
      <c r="F304" s="45" t="s">
        <v>164</v>
      </c>
      <c r="G304" s="195" t="s">
        <v>170</v>
      </c>
      <c r="H304" s="195"/>
      <c r="I304" s="195"/>
      <c r="J304" s="45" t="s">
        <v>162</v>
      </c>
    </row>
    <row r="305" spans="1:11" ht="11.25" customHeight="1" x14ac:dyDescent="0.2">
      <c r="A305" s="38" t="s">
        <v>175</v>
      </c>
      <c r="B305" s="39" t="s">
        <v>54</v>
      </c>
      <c r="C305" s="38">
        <v>5213414</v>
      </c>
      <c r="D305" s="38" t="s">
        <v>207</v>
      </c>
      <c r="E305" s="36">
        <v>0.35993999999999998</v>
      </c>
      <c r="F305" s="37" t="s">
        <v>35</v>
      </c>
      <c r="G305" s="201">
        <v>550.58000000000004</v>
      </c>
      <c r="H305" s="201"/>
      <c r="I305" s="200"/>
      <c r="J305" s="49">
        <v>198.17580000000001</v>
      </c>
    </row>
    <row r="306" spans="1:11" ht="11.25" customHeight="1" x14ac:dyDescent="0.2">
      <c r="A306" s="197"/>
      <c r="B306" s="197"/>
      <c r="C306" s="197"/>
      <c r="D306" s="197"/>
      <c r="E306" s="197"/>
      <c r="F306" s="197" t="s">
        <v>173</v>
      </c>
      <c r="G306" s="197"/>
      <c r="H306" s="197"/>
      <c r="I306" s="197"/>
      <c r="J306" s="48">
        <v>198.17580000000001</v>
      </c>
      <c r="K306" s="54"/>
    </row>
    <row r="307" spans="1:11" ht="11.25" customHeight="1" x14ac:dyDescent="0.2">
      <c r="A307" s="29"/>
      <c r="B307" s="29"/>
      <c r="C307" s="29"/>
      <c r="D307" s="29"/>
      <c r="E307" s="29" t="s">
        <v>125</v>
      </c>
      <c r="F307" s="28">
        <v>18.127590398670055</v>
      </c>
      <c r="G307" s="29" t="s">
        <v>124</v>
      </c>
      <c r="H307" s="28">
        <v>20.399999999999999</v>
      </c>
      <c r="I307" s="29" t="s">
        <v>123</v>
      </c>
      <c r="J307" s="28">
        <v>38.528380634982099</v>
      </c>
    </row>
    <row r="308" spans="1:11" ht="11.25" customHeight="1" thickBot="1" x14ac:dyDescent="0.25">
      <c r="A308" s="29"/>
      <c r="B308" s="29"/>
      <c r="C308" s="29"/>
      <c r="D308" s="29"/>
      <c r="E308" s="29" t="s">
        <v>122</v>
      </c>
      <c r="F308" s="28">
        <v>53.52</v>
      </c>
      <c r="G308" s="29"/>
      <c r="H308" s="192" t="s">
        <v>121</v>
      </c>
      <c r="I308" s="192"/>
      <c r="J308" s="28">
        <v>304.25</v>
      </c>
    </row>
    <row r="309" spans="1:11" ht="11.25" customHeight="1" thickTop="1" x14ac:dyDescent="0.2">
      <c r="A309" s="27"/>
      <c r="B309" s="27"/>
      <c r="C309" s="27"/>
      <c r="D309" s="27"/>
      <c r="E309" s="27"/>
      <c r="F309" s="27"/>
      <c r="G309" s="27"/>
      <c r="H309" s="27"/>
      <c r="I309" s="27"/>
      <c r="J309" s="27"/>
    </row>
    <row r="310" spans="1:11" ht="11.25" customHeight="1" x14ac:dyDescent="0.2">
      <c r="A310" s="47" t="s">
        <v>107</v>
      </c>
      <c r="B310" s="45" t="s">
        <v>8</v>
      </c>
      <c r="C310" s="47" t="s">
        <v>9</v>
      </c>
      <c r="D310" s="47" t="s">
        <v>10</v>
      </c>
      <c r="E310" s="194" t="s">
        <v>145</v>
      </c>
      <c r="F310" s="194"/>
      <c r="G310" s="46" t="s">
        <v>11</v>
      </c>
      <c r="H310" s="45" t="s">
        <v>12</v>
      </c>
      <c r="I310" s="45" t="s">
        <v>13</v>
      </c>
      <c r="J310" s="45" t="s">
        <v>15</v>
      </c>
    </row>
    <row r="311" spans="1:11" ht="11.25" customHeight="1" x14ac:dyDescent="0.2">
      <c r="A311" s="43" t="s">
        <v>144</v>
      </c>
      <c r="B311" s="44" t="s">
        <v>108</v>
      </c>
      <c r="C311" s="43" t="s">
        <v>54</v>
      </c>
      <c r="D311" s="43" t="s">
        <v>841</v>
      </c>
      <c r="E311" s="198" t="s">
        <v>206</v>
      </c>
      <c r="F311" s="198"/>
      <c r="G311" s="42" t="s">
        <v>106</v>
      </c>
      <c r="H311" s="41">
        <v>1</v>
      </c>
      <c r="I311" s="40">
        <v>432.9</v>
      </c>
      <c r="J311" s="40">
        <v>432.9</v>
      </c>
    </row>
    <row r="312" spans="1:11" x14ac:dyDescent="0.2">
      <c r="A312" s="194" t="s">
        <v>205</v>
      </c>
      <c r="B312" s="195" t="s">
        <v>8</v>
      </c>
      <c r="C312" s="194" t="s">
        <v>9</v>
      </c>
      <c r="D312" s="194" t="s">
        <v>204</v>
      </c>
      <c r="E312" s="195" t="s">
        <v>165</v>
      </c>
      <c r="F312" s="196" t="s">
        <v>203</v>
      </c>
      <c r="G312" s="195"/>
      <c r="H312" s="196" t="s">
        <v>202</v>
      </c>
      <c r="I312" s="195"/>
      <c r="J312" s="195" t="s">
        <v>162</v>
      </c>
    </row>
    <row r="313" spans="1:11" ht="11.25" customHeight="1" x14ac:dyDescent="0.2">
      <c r="A313" s="195"/>
      <c r="B313" s="195"/>
      <c r="C313" s="195"/>
      <c r="D313" s="195"/>
      <c r="E313" s="195"/>
      <c r="F313" s="45" t="s">
        <v>201</v>
      </c>
      <c r="G313" s="45" t="s">
        <v>200</v>
      </c>
      <c r="H313" s="45" t="s">
        <v>201</v>
      </c>
      <c r="I313" s="45" t="s">
        <v>200</v>
      </c>
      <c r="J313" s="195"/>
      <c r="K313" s="54"/>
    </row>
    <row r="314" spans="1:11" x14ac:dyDescent="0.2">
      <c r="A314" s="33" t="s">
        <v>131</v>
      </c>
      <c r="B314" s="34" t="s">
        <v>199</v>
      </c>
      <c r="C314" s="33" t="s">
        <v>54</v>
      </c>
      <c r="D314" s="33" t="s">
        <v>198</v>
      </c>
      <c r="E314" s="31">
        <v>0.95533380000000001</v>
      </c>
      <c r="F314" s="30">
        <v>0.3</v>
      </c>
      <c r="G314" s="30">
        <v>0.7</v>
      </c>
      <c r="H314" s="50">
        <v>148.7122</v>
      </c>
      <c r="I314" s="50">
        <v>57.7286</v>
      </c>
      <c r="J314" s="50">
        <v>81.225999999999999</v>
      </c>
      <c r="K314" s="51"/>
    </row>
    <row r="315" spans="1:11" ht="12" customHeight="1" x14ac:dyDescent="0.2">
      <c r="A315" s="197"/>
      <c r="B315" s="197"/>
      <c r="C315" s="197"/>
      <c r="D315" s="197"/>
      <c r="E315" s="197"/>
      <c r="F315" s="197" t="s">
        <v>197</v>
      </c>
      <c r="G315" s="197"/>
      <c r="H315" s="197"/>
      <c r="I315" s="197"/>
      <c r="J315" s="48">
        <v>81.225999999999999</v>
      </c>
    </row>
    <row r="316" spans="1:11" x14ac:dyDescent="0.2">
      <c r="A316" s="47" t="s">
        <v>196</v>
      </c>
      <c r="B316" s="45" t="s">
        <v>8</v>
      </c>
      <c r="C316" s="47" t="s">
        <v>9</v>
      </c>
      <c r="D316" s="47" t="s">
        <v>127</v>
      </c>
      <c r="E316" s="45" t="s">
        <v>165</v>
      </c>
      <c r="F316" s="195" t="s">
        <v>195</v>
      </c>
      <c r="G316" s="195"/>
      <c r="H316" s="195"/>
      <c r="I316" s="195"/>
      <c r="J316" s="45" t="s">
        <v>162</v>
      </c>
    </row>
    <row r="317" spans="1:11" x14ac:dyDescent="0.2">
      <c r="A317" s="33" t="s">
        <v>131</v>
      </c>
      <c r="B317" s="34" t="s">
        <v>194</v>
      </c>
      <c r="C317" s="33" t="s">
        <v>54</v>
      </c>
      <c r="D317" s="33" t="s">
        <v>193</v>
      </c>
      <c r="E317" s="31">
        <v>0.95533380000000001</v>
      </c>
      <c r="F317" s="33"/>
      <c r="G317" s="33"/>
      <c r="H317" s="33"/>
      <c r="I317" s="50">
        <v>30.9298</v>
      </c>
      <c r="J317" s="50">
        <v>29.548300000000001</v>
      </c>
    </row>
    <row r="318" spans="1:11" x14ac:dyDescent="0.2">
      <c r="A318" s="33" t="s">
        <v>131</v>
      </c>
      <c r="B318" s="34" t="s">
        <v>192</v>
      </c>
      <c r="C318" s="33" t="s">
        <v>54</v>
      </c>
      <c r="D318" s="33" t="s">
        <v>191</v>
      </c>
      <c r="E318" s="31">
        <v>0.95533380000000001</v>
      </c>
      <c r="F318" s="33"/>
      <c r="G318" s="33"/>
      <c r="H318" s="33"/>
      <c r="I318" s="50">
        <v>20.832899999999999</v>
      </c>
      <c r="J318" s="50">
        <v>19.9024</v>
      </c>
    </row>
    <row r="319" spans="1:11" ht="11.25" customHeight="1" x14ac:dyDescent="0.2">
      <c r="A319" s="197"/>
      <c r="B319" s="197"/>
      <c r="C319" s="197"/>
      <c r="D319" s="197"/>
      <c r="E319" s="197"/>
      <c r="F319" s="197" t="s">
        <v>190</v>
      </c>
      <c r="G319" s="197"/>
      <c r="H319" s="197"/>
      <c r="I319" s="197"/>
      <c r="J319" s="48">
        <v>49.450699999999998</v>
      </c>
    </row>
    <row r="320" spans="1:11" x14ac:dyDescent="0.2">
      <c r="A320" s="197"/>
      <c r="B320" s="197"/>
      <c r="C320" s="197"/>
      <c r="D320" s="197"/>
      <c r="E320" s="197"/>
      <c r="F320" s="197" t="s">
        <v>189</v>
      </c>
      <c r="G320" s="197"/>
      <c r="H320" s="197"/>
      <c r="I320" s="197"/>
      <c r="J320" s="48">
        <v>0</v>
      </c>
    </row>
    <row r="321" spans="1:10" x14ac:dyDescent="0.2">
      <c r="A321" s="197"/>
      <c r="B321" s="197"/>
      <c r="C321" s="197"/>
      <c r="D321" s="197"/>
      <c r="E321" s="197"/>
      <c r="F321" s="197" t="s">
        <v>188</v>
      </c>
      <c r="G321" s="197"/>
      <c r="H321" s="197"/>
      <c r="I321" s="197"/>
      <c r="J321" s="48">
        <v>130.67670000000001</v>
      </c>
    </row>
    <row r="322" spans="1:10" ht="11.25" customHeight="1" x14ac:dyDescent="0.2">
      <c r="A322" s="197"/>
      <c r="B322" s="197"/>
      <c r="C322" s="197"/>
      <c r="D322" s="197"/>
      <c r="E322" s="197"/>
      <c r="F322" s="197" t="s">
        <v>187</v>
      </c>
      <c r="G322" s="197"/>
      <c r="H322" s="197"/>
      <c r="I322" s="197"/>
      <c r="J322" s="48">
        <v>0</v>
      </c>
    </row>
    <row r="323" spans="1:10" ht="11.25" customHeight="1" x14ac:dyDescent="0.2">
      <c r="A323" s="197"/>
      <c r="B323" s="197"/>
      <c r="C323" s="197"/>
      <c r="D323" s="197"/>
      <c r="E323" s="197"/>
      <c r="F323" s="197" t="s">
        <v>186</v>
      </c>
      <c r="G323" s="197"/>
      <c r="H323" s="197"/>
      <c r="I323" s="197"/>
      <c r="J323" s="48">
        <v>0</v>
      </c>
    </row>
    <row r="324" spans="1:10" x14ac:dyDescent="0.2">
      <c r="A324" s="197"/>
      <c r="B324" s="197"/>
      <c r="C324" s="197"/>
      <c r="D324" s="197"/>
      <c r="E324" s="197"/>
      <c r="F324" s="197" t="s">
        <v>185</v>
      </c>
      <c r="G324" s="197"/>
      <c r="H324" s="197"/>
      <c r="I324" s="197"/>
      <c r="J324" s="48">
        <v>4.0999999999999996</v>
      </c>
    </row>
    <row r="325" spans="1:10" x14ac:dyDescent="0.2">
      <c r="A325" s="197"/>
      <c r="B325" s="197"/>
      <c r="C325" s="197"/>
      <c r="D325" s="197"/>
      <c r="E325" s="197"/>
      <c r="F325" s="197" t="s">
        <v>184</v>
      </c>
      <c r="G325" s="197"/>
      <c r="H325" s="197"/>
      <c r="I325" s="197"/>
      <c r="J325" s="48">
        <v>31.872399999999999</v>
      </c>
    </row>
    <row r="326" spans="1:10" ht="11.25" customHeight="1" x14ac:dyDescent="0.2">
      <c r="A326" s="47" t="s">
        <v>183</v>
      </c>
      <c r="B326" s="45" t="s">
        <v>9</v>
      </c>
      <c r="C326" s="47" t="s">
        <v>8</v>
      </c>
      <c r="D326" s="47" t="s">
        <v>132</v>
      </c>
      <c r="E326" s="45" t="s">
        <v>165</v>
      </c>
      <c r="F326" s="45" t="s">
        <v>164</v>
      </c>
      <c r="G326" s="195" t="s">
        <v>170</v>
      </c>
      <c r="H326" s="195"/>
      <c r="I326" s="195"/>
      <c r="J326" s="45" t="s">
        <v>162</v>
      </c>
    </row>
    <row r="327" spans="1:10" ht="11.25" customHeight="1" x14ac:dyDescent="0.2">
      <c r="A327" s="33" t="s">
        <v>131</v>
      </c>
      <c r="B327" s="34" t="s">
        <v>54</v>
      </c>
      <c r="C327" s="33" t="s">
        <v>158</v>
      </c>
      <c r="D327" s="33" t="s">
        <v>182</v>
      </c>
      <c r="E327" s="31">
        <v>0.69699999999999995</v>
      </c>
      <c r="F327" s="32" t="s">
        <v>180</v>
      </c>
      <c r="G327" s="199">
        <v>31.5566</v>
      </c>
      <c r="H327" s="199"/>
      <c r="I327" s="191"/>
      <c r="J327" s="50">
        <v>21.995000000000001</v>
      </c>
    </row>
    <row r="328" spans="1:10" ht="11.25" customHeight="1" x14ac:dyDescent="0.2">
      <c r="A328" s="33" t="s">
        <v>131</v>
      </c>
      <c r="B328" s="34" t="s">
        <v>54</v>
      </c>
      <c r="C328" s="33" t="s">
        <v>155</v>
      </c>
      <c r="D328" s="33" t="s">
        <v>181</v>
      </c>
      <c r="E328" s="31">
        <v>12.717000000000001</v>
      </c>
      <c r="F328" s="32" t="s">
        <v>180</v>
      </c>
      <c r="G328" s="199">
        <v>27.735199999999999</v>
      </c>
      <c r="H328" s="199"/>
      <c r="I328" s="191"/>
      <c r="J328" s="50">
        <v>352.70850000000002</v>
      </c>
    </row>
    <row r="329" spans="1:10" ht="11.25" customHeight="1" x14ac:dyDescent="0.2">
      <c r="A329" s="197"/>
      <c r="B329" s="197"/>
      <c r="C329" s="197"/>
      <c r="D329" s="197"/>
      <c r="E329" s="197"/>
      <c r="F329" s="197" t="s">
        <v>179</v>
      </c>
      <c r="G329" s="197"/>
      <c r="H329" s="197"/>
      <c r="I329" s="197"/>
      <c r="J329" s="48">
        <v>374.70350000000002</v>
      </c>
    </row>
    <row r="330" spans="1:10" ht="11.25" customHeight="1" x14ac:dyDescent="0.2">
      <c r="A330" s="47" t="s">
        <v>178</v>
      </c>
      <c r="B330" s="45" t="s">
        <v>9</v>
      </c>
      <c r="C330" s="47" t="s">
        <v>8</v>
      </c>
      <c r="D330" s="47" t="s">
        <v>177</v>
      </c>
      <c r="E330" s="45" t="s">
        <v>165</v>
      </c>
      <c r="F330" s="45" t="s">
        <v>164</v>
      </c>
      <c r="G330" s="195" t="s">
        <v>170</v>
      </c>
      <c r="H330" s="195"/>
      <c r="I330" s="195"/>
      <c r="J330" s="45" t="s">
        <v>162</v>
      </c>
    </row>
    <row r="331" spans="1:10" ht="11.25" customHeight="1" x14ac:dyDescent="0.2">
      <c r="A331" s="38" t="s">
        <v>175</v>
      </c>
      <c r="B331" s="39" t="s">
        <v>54</v>
      </c>
      <c r="C331" s="38">
        <v>1107892</v>
      </c>
      <c r="D331" s="38" t="s">
        <v>176</v>
      </c>
      <c r="E331" s="36">
        <v>5.0270000000000002E-2</v>
      </c>
      <c r="F331" s="37" t="s">
        <v>46</v>
      </c>
      <c r="G331" s="201">
        <v>472.35</v>
      </c>
      <c r="H331" s="201"/>
      <c r="I331" s="200"/>
      <c r="J331" s="49">
        <v>23.745000000000001</v>
      </c>
    </row>
    <row r="332" spans="1:10" ht="11.25" customHeight="1" x14ac:dyDescent="0.2">
      <c r="A332" s="38" t="s">
        <v>175</v>
      </c>
      <c r="B332" s="39" t="s">
        <v>54</v>
      </c>
      <c r="C332" s="38">
        <v>4805750</v>
      </c>
      <c r="D332" s="38" t="s">
        <v>174</v>
      </c>
      <c r="E332" s="36">
        <v>5.0270000000000002E-2</v>
      </c>
      <c r="F332" s="37" t="s">
        <v>46</v>
      </c>
      <c r="G332" s="201">
        <v>42.56</v>
      </c>
      <c r="H332" s="201"/>
      <c r="I332" s="200"/>
      <c r="J332" s="49">
        <v>2.1395</v>
      </c>
    </row>
    <row r="333" spans="1:10" ht="11.25" customHeight="1" x14ac:dyDescent="0.2">
      <c r="A333" s="197"/>
      <c r="B333" s="197"/>
      <c r="C333" s="197"/>
      <c r="D333" s="197"/>
      <c r="E333" s="197"/>
      <c r="F333" s="197" t="s">
        <v>173</v>
      </c>
      <c r="G333" s="197"/>
      <c r="H333" s="197"/>
      <c r="I333" s="197"/>
      <c r="J333" s="48">
        <v>25.884499999999999</v>
      </c>
    </row>
    <row r="334" spans="1:10" x14ac:dyDescent="0.2">
      <c r="A334" s="47" t="s">
        <v>172</v>
      </c>
      <c r="B334" s="45" t="s">
        <v>9</v>
      </c>
      <c r="C334" s="47" t="s">
        <v>131</v>
      </c>
      <c r="D334" s="47" t="s">
        <v>171</v>
      </c>
      <c r="E334" s="45" t="s">
        <v>8</v>
      </c>
      <c r="F334" s="45" t="s">
        <v>165</v>
      </c>
      <c r="G334" s="46" t="s">
        <v>164</v>
      </c>
      <c r="H334" s="195" t="s">
        <v>170</v>
      </c>
      <c r="I334" s="195"/>
      <c r="J334" s="45" t="s">
        <v>162</v>
      </c>
    </row>
    <row r="335" spans="1:10" ht="22.5" x14ac:dyDescent="0.2">
      <c r="A335" s="38" t="s">
        <v>169</v>
      </c>
      <c r="B335" s="39" t="s">
        <v>54</v>
      </c>
      <c r="C335" s="38" t="s">
        <v>158</v>
      </c>
      <c r="D335" s="38" t="s">
        <v>168</v>
      </c>
      <c r="E335" s="39">
        <v>5914655</v>
      </c>
      <c r="F335" s="36">
        <v>6.9999999999999999E-4</v>
      </c>
      <c r="G335" s="37" t="s">
        <v>62</v>
      </c>
      <c r="H335" s="201">
        <v>33.049999999999997</v>
      </c>
      <c r="I335" s="200"/>
      <c r="J335" s="49">
        <v>2.3099999999999999E-2</v>
      </c>
    </row>
    <row r="336" spans="1:10" ht="11.25" customHeight="1" x14ac:dyDescent="0.2">
      <c r="A336" s="38" t="s">
        <v>169</v>
      </c>
      <c r="B336" s="39" t="s">
        <v>54</v>
      </c>
      <c r="C336" s="38" t="s">
        <v>155</v>
      </c>
      <c r="D336" s="38" t="s">
        <v>168</v>
      </c>
      <c r="E336" s="39">
        <v>5914655</v>
      </c>
      <c r="F336" s="36">
        <v>1.272E-2</v>
      </c>
      <c r="G336" s="37" t="s">
        <v>62</v>
      </c>
      <c r="H336" s="201">
        <v>33.049999999999997</v>
      </c>
      <c r="I336" s="200"/>
      <c r="J336" s="49">
        <v>0.4204</v>
      </c>
    </row>
    <row r="337" spans="1:10" ht="11.25" customHeight="1" x14ac:dyDescent="0.2">
      <c r="A337" s="197"/>
      <c r="B337" s="197"/>
      <c r="C337" s="197"/>
      <c r="D337" s="197"/>
      <c r="E337" s="197"/>
      <c r="F337" s="197" t="s">
        <v>167</v>
      </c>
      <c r="G337" s="197"/>
      <c r="H337" s="197"/>
      <c r="I337" s="197"/>
      <c r="J337" s="48">
        <v>0.44350000000000001</v>
      </c>
    </row>
    <row r="338" spans="1:10" x14ac:dyDescent="0.2">
      <c r="A338" s="47" t="s">
        <v>166</v>
      </c>
      <c r="B338" s="45" t="s">
        <v>9</v>
      </c>
      <c r="C338" s="47" t="s">
        <v>131</v>
      </c>
      <c r="D338" s="47" t="s">
        <v>156</v>
      </c>
      <c r="E338" s="45" t="s">
        <v>165</v>
      </c>
      <c r="F338" s="45" t="s">
        <v>164</v>
      </c>
      <c r="G338" s="196" t="s">
        <v>163</v>
      </c>
      <c r="H338" s="195"/>
      <c r="I338" s="195"/>
      <c r="J338" s="45" t="s">
        <v>162</v>
      </c>
    </row>
    <row r="339" spans="1:10" x14ac:dyDescent="0.2">
      <c r="A339" s="46"/>
      <c r="B339" s="46"/>
      <c r="C339" s="46"/>
      <c r="D339" s="46"/>
      <c r="E339" s="46"/>
      <c r="F339" s="46"/>
      <c r="G339" s="46" t="s">
        <v>161</v>
      </c>
      <c r="H339" s="46" t="s">
        <v>160</v>
      </c>
      <c r="I339" s="46" t="s">
        <v>159</v>
      </c>
      <c r="J339" s="46"/>
    </row>
    <row r="340" spans="1:10" ht="11.25" customHeight="1" x14ac:dyDescent="0.2">
      <c r="A340" s="38" t="s">
        <v>156</v>
      </c>
      <c r="B340" s="39" t="s">
        <v>54</v>
      </c>
      <c r="C340" s="38" t="s">
        <v>158</v>
      </c>
      <c r="D340" s="38" t="s">
        <v>157</v>
      </c>
      <c r="E340" s="36">
        <v>6.9999999999999999E-4</v>
      </c>
      <c r="F340" s="37" t="s">
        <v>66</v>
      </c>
      <c r="G340" s="39" t="s">
        <v>842</v>
      </c>
      <c r="H340" s="39" t="s">
        <v>153</v>
      </c>
      <c r="I340" s="39" t="s">
        <v>843</v>
      </c>
      <c r="J340" s="49">
        <v>0</v>
      </c>
    </row>
    <row r="341" spans="1:10" ht="11.25" customHeight="1" x14ac:dyDescent="0.2">
      <c r="A341" s="38" t="s">
        <v>156</v>
      </c>
      <c r="B341" s="39" t="s">
        <v>54</v>
      </c>
      <c r="C341" s="38" t="s">
        <v>155</v>
      </c>
      <c r="D341" s="38" t="s">
        <v>154</v>
      </c>
      <c r="E341" s="36">
        <v>1.272E-2</v>
      </c>
      <c r="F341" s="37" t="s">
        <v>66</v>
      </c>
      <c r="G341" s="39" t="s">
        <v>842</v>
      </c>
      <c r="H341" s="39" t="s">
        <v>153</v>
      </c>
      <c r="I341" s="39" t="s">
        <v>843</v>
      </c>
      <c r="J341" s="49">
        <v>0</v>
      </c>
    </row>
    <row r="342" spans="1:10" x14ac:dyDescent="0.2">
      <c r="A342" s="197"/>
      <c r="B342" s="197"/>
      <c r="C342" s="197"/>
      <c r="D342" s="197"/>
      <c r="E342" s="197"/>
      <c r="F342" s="197" t="s">
        <v>152</v>
      </c>
      <c r="G342" s="197"/>
      <c r="H342" s="197"/>
      <c r="I342" s="197"/>
      <c r="J342" s="48">
        <v>0</v>
      </c>
    </row>
    <row r="343" spans="1:10" x14ac:dyDescent="0.2">
      <c r="A343" s="29"/>
      <c r="B343" s="29"/>
      <c r="C343" s="29"/>
      <c r="D343" s="29"/>
      <c r="E343" s="29" t="s">
        <v>125</v>
      </c>
      <c r="F343" s="28">
        <v>8.0814905554948631</v>
      </c>
      <c r="G343" s="29" t="s">
        <v>124</v>
      </c>
      <c r="H343" s="28">
        <v>9.1</v>
      </c>
      <c r="I343" s="29" t="s">
        <v>123</v>
      </c>
      <c r="J343" s="28">
        <v>17.176400115272546</v>
      </c>
    </row>
    <row r="344" spans="1:10" ht="11.25" customHeight="1" thickBot="1" x14ac:dyDescent="0.25">
      <c r="A344" s="29"/>
      <c r="B344" s="29"/>
      <c r="C344" s="29"/>
      <c r="D344" s="29"/>
      <c r="E344" s="29" t="s">
        <v>122</v>
      </c>
      <c r="F344" s="28">
        <v>92.42</v>
      </c>
      <c r="G344" s="29"/>
      <c r="H344" s="192" t="s">
        <v>121</v>
      </c>
      <c r="I344" s="192"/>
      <c r="J344" s="28">
        <v>525.32000000000005</v>
      </c>
    </row>
    <row r="345" spans="1:10" ht="11.25" customHeight="1" thickTop="1" x14ac:dyDescent="0.2">
      <c r="A345" s="27"/>
      <c r="B345" s="27"/>
      <c r="C345" s="27"/>
      <c r="D345" s="27"/>
      <c r="E345" s="27"/>
      <c r="F345" s="27"/>
      <c r="G345" s="27"/>
      <c r="H345" s="27"/>
      <c r="I345" s="27"/>
      <c r="J345" s="27"/>
    </row>
    <row r="346" spans="1:10" x14ac:dyDescent="0.2">
      <c r="A346" s="47" t="s">
        <v>112</v>
      </c>
      <c r="B346" s="45" t="s">
        <v>8</v>
      </c>
      <c r="C346" s="47" t="s">
        <v>9</v>
      </c>
      <c r="D346" s="47" t="s">
        <v>10</v>
      </c>
      <c r="E346" s="194" t="s">
        <v>145</v>
      </c>
      <c r="F346" s="194"/>
      <c r="G346" s="46" t="s">
        <v>11</v>
      </c>
      <c r="H346" s="45" t="s">
        <v>12</v>
      </c>
      <c r="I346" s="45" t="s">
        <v>13</v>
      </c>
      <c r="J346" s="45" t="s">
        <v>15</v>
      </c>
    </row>
    <row r="347" spans="1:10" ht="33.75" x14ac:dyDescent="0.2">
      <c r="A347" s="43" t="s">
        <v>144</v>
      </c>
      <c r="B347" s="44" t="s">
        <v>113</v>
      </c>
      <c r="C347" s="43" t="s">
        <v>22</v>
      </c>
      <c r="D347" s="43" t="s">
        <v>114</v>
      </c>
      <c r="E347" s="198" t="s">
        <v>151</v>
      </c>
      <c r="F347" s="198"/>
      <c r="G347" s="42" t="s">
        <v>31</v>
      </c>
      <c r="H347" s="41">
        <v>1</v>
      </c>
      <c r="I347" s="40">
        <v>200.6</v>
      </c>
      <c r="J347" s="40">
        <v>200.6</v>
      </c>
    </row>
    <row r="348" spans="1:10" x14ac:dyDescent="0.2">
      <c r="A348" s="33" t="s">
        <v>131</v>
      </c>
      <c r="B348" s="34" t="s">
        <v>150</v>
      </c>
      <c r="C348" s="33" t="s">
        <v>22</v>
      </c>
      <c r="D348" s="33" t="s">
        <v>149</v>
      </c>
      <c r="E348" s="191" t="s">
        <v>146</v>
      </c>
      <c r="F348" s="191"/>
      <c r="G348" s="32" t="s">
        <v>39</v>
      </c>
      <c r="H348" s="31">
        <v>1</v>
      </c>
      <c r="I348" s="30">
        <v>35.200000000000003</v>
      </c>
      <c r="J348" s="30">
        <v>35.200000000000003</v>
      </c>
    </row>
    <row r="349" spans="1:10" ht="11.25" customHeight="1" x14ac:dyDescent="0.2">
      <c r="A349" s="33" t="s">
        <v>131</v>
      </c>
      <c r="B349" s="34" t="s">
        <v>148</v>
      </c>
      <c r="C349" s="33" t="s">
        <v>22</v>
      </c>
      <c r="D349" s="33" t="s">
        <v>147</v>
      </c>
      <c r="E349" s="191" t="s">
        <v>146</v>
      </c>
      <c r="F349" s="191"/>
      <c r="G349" s="32" t="s">
        <v>39</v>
      </c>
      <c r="H349" s="31">
        <v>1</v>
      </c>
      <c r="I349" s="30">
        <v>165.4</v>
      </c>
      <c r="J349" s="30">
        <v>165.4</v>
      </c>
    </row>
    <row r="350" spans="1:10" x14ac:dyDescent="0.2">
      <c r="A350" s="29"/>
      <c r="B350" s="29"/>
      <c r="C350" s="29"/>
      <c r="D350" s="29"/>
      <c r="E350" s="29" t="s">
        <v>125</v>
      </c>
      <c r="F350" s="28">
        <v>0</v>
      </c>
      <c r="G350" s="29" t="s">
        <v>124</v>
      </c>
      <c r="H350" s="28">
        <v>0</v>
      </c>
      <c r="I350" s="29" t="s">
        <v>123</v>
      </c>
      <c r="J350" s="28">
        <v>0</v>
      </c>
    </row>
    <row r="351" spans="1:10" ht="12" customHeight="1" thickBot="1" x14ac:dyDescent="0.25">
      <c r="A351" s="29"/>
      <c r="B351" s="29"/>
      <c r="C351" s="29"/>
      <c r="D351" s="29"/>
      <c r="E351" s="29" t="s">
        <v>122</v>
      </c>
      <c r="F351" s="28">
        <v>42.82</v>
      </c>
      <c r="G351" s="29"/>
      <c r="H351" s="192" t="s">
        <v>121</v>
      </c>
      <c r="I351" s="192"/>
      <c r="J351" s="28">
        <v>243.43</v>
      </c>
    </row>
    <row r="352" spans="1:10" ht="12" thickTop="1" x14ac:dyDescent="0.2">
      <c r="A352" s="27"/>
      <c r="B352" s="27"/>
      <c r="C352" s="27"/>
      <c r="D352" s="27"/>
      <c r="E352" s="27"/>
      <c r="F352" s="27"/>
      <c r="G352" s="27"/>
      <c r="H352" s="27"/>
      <c r="I352" s="27"/>
      <c r="J352" s="27"/>
    </row>
    <row r="353" spans="1:10" x14ac:dyDescent="0.2">
      <c r="A353" s="47" t="s">
        <v>115</v>
      </c>
      <c r="B353" s="45" t="s">
        <v>8</v>
      </c>
      <c r="C353" s="47" t="s">
        <v>9</v>
      </c>
      <c r="D353" s="47" t="s">
        <v>10</v>
      </c>
      <c r="E353" s="194" t="s">
        <v>145</v>
      </c>
      <c r="F353" s="194"/>
      <c r="G353" s="46" t="s">
        <v>11</v>
      </c>
      <c r="H353" s="45" t="s">
        <v>12</v>
      </c>
      <c r="I353" s="45" t="s">
        <v>13</v>
      </c>
      <c r="J353" s="45" t="s">
        <v>15</v>
      </c>
    </row>
    <row r="354" spans="1:10" ht="22.5" x14ac:dyDescent="0.2">
      <c r="A354" s="43" t="s">
        <v>144</v>
      </c>
      <c r="B354" s="44" t="s">
        <v>116</v>
      </c>
      <c r="C354" s="43" t="s">
        <v>22</v>
      </c>
      <c r="D354" s="43" t="s">
        <v>117</v>
      </c>
      <c r="E354" s="198" t="s">
        <v>138</v>
      </c>
      <c r="F354" s="198"/>
      <c r="G354" s="42" t="s">
        <v>118</v>
      </c>
      <c r="H354" s="41">
        <v>1</v>
      </c>
      <c r="I354" s="40">
        <v>18.36</v>
      </c>
      <c r="J354" s="40">
        <v>18.36</v>
      </c>
    </row>
    <row r="355" spans="1:10" ht="22.5" x14ac:dyDescent="0.2">
      <c r="A355" s="38" t="s">
        <v>141</v>
      </c>
      <c r="B355" s="39" t="s">
        <v>143</v>
      </c>
      <c r="C355" s="38" t="s">
        <v>82</v>
      </c>
      <c r="D355" s="38" t="s">
        <v>142</v>
      </c>
      <c r="E355" s="200" t="s">
        <v>138</v>
      </c>
      <c r="F355" s="200"/>
      <c r="G355" s="37" t="s">
        <v>137</v>
      </c>
      <c r="H355" s="36">
        <v>0.1</v>
      </c>
      <c r="I355" s="35">
        <v>24.46</v>
      </c>
      <c r="J355" s="35">
        <v>2.44</v>
      </c>
    </row>
    <row r="356" spans="1:10" ht="22.5" x14ac:dyDescent="0.2">
      <c r="A356" s="38" t="s">
        <v>141</v>
      </c>
      <c r="B356" s="39" t="s">
        <v>140</v>
      </c>
      <c r="C356" s="38" t="s">
        <v>82</v>
      </c>
      <c r="D356" s="38" t="s">
        <v>139</v>
      </c>
      <c r="E356" s="200" t="s">
        <v>138</v>
      </c>
      <c r="F356" s="200"/>
      <c r="G356" s="37" t="s">
        <v>137</v>
      </c>
      <c r="H356" s="36">
        <v>0.2</v>
      </c>
      <c r="I356" s="35">
        <v>20.420000000000002</v>
      </c>
      <c r="J356" s="35">
        <v>4.08</v>
      </c>
    </row>
    <row r="357" spans="1:10" x14ac:dyDescent="0.2">
      <c r="A357" s="33" t="s">
        <v>131</v>
      </c>
      <c r="B357" s="34" t="s">
        <v>136</v>
      </c>
      <c r="C357" s="33" t="s">
        <v>82</v>
      </c>
      <c r="D357" s="33" t="s">
        <v>135</v>
      </c>
      <c r="E357" s="191" t="s">
        <v>132</v>
      </c>
      <c r="F357" s="191"/>
      <c r="G357" s="32" t="s">
        <v>118</v>
      </c>
      <c r="H357" s="31">
        <v>1</v>
      </c>
      <c r="I357" s="30">
        <v>3.47</v>
      </c>
      <c r="J357" s="30">
        <v>3.47</v>
      </c>
    </row>
    <row r="358" spans="1:10" ht="12" customHeight="1" x14ac:dyDescent="0.2">
      <c r="A358" s="33" t="s">
        <v>131</v>
      </c>
      <c r="B358" s="34" t="s">
        <v>134</v>
      </c>
      <c r="C358" s="33" t="s">
        <v>82</v>
      </c>
      <c r="D358" s="33" t="s">
        <v>133</v>
      </c>
      <c r="E358" s="191" t="s">
        <v>132</v>
      </c>
      <c r="F358" s="191"/>
      <c r="G358" s="32" t="s">
        <v>126</v>
      </c>
      <c r="H358" s="31">
        <v>2</v>
      </c>
      <c r="I358" s="30">
        <v>1.25</v>
      </c>
      <c r="J358" s="30">
        <v>2.5</v>
      </c>
    </row>
    <row r="359" spans="1:10" ht="33.75" x14ac:dyDescent="0.2">
      <c r="A359" s="33" t="s">
        <v>131</v>
      </c>
      <c r="B359" s="34" t="s">
        <v>130</v>
      </c>
      <c r="C359" s="33" t="s">
        <v>129</v>
      </c>
      <c r="D359" s="33" t="s">
        <v>128</v>
      </c>
      <c r="E359" s="191" t="s">
        <v>127</v>
      </c>
      <c r="F359" s="191"/>
      <c r="G359" s="32" t="s">
        <v>126</v>
      </c>
      <c r="H359" s="31">
        <v>0.1</v>
      </c>
      <c r="I359" s="30">
        <v>58.71</v>
      </c>
      <c r="J359" s="30">
        <v>5.87</v>
      </c>
    </row>
    <row r="360" spans="1:10" x14ac:dyDescent="0.2">
      <c r="A360" s="29"/>
      <c r="B360" s="29"/>
      <c r="C360" s="29"/>
      <c r="D360" s="29"/>
      <c r="E360" s="29" t="s">
        <v>125</v>
      </c>
      <c r="F360" s="28">
        <v>4.9449515385339229</v>
      </c>
      <c r="G360" s="29" t="s">
        <v>124</v>
      </c>
      <c r="H360" s="28">
        <v>5.57</v>
      </c>
      <c r="I360" s="29" t="s">
        <v>123</v>
      </c>
      <c r="J360" s="28">
        <v>10.51</v>
      </c>
    </row>
    <row r="361" spans="1:10" ht="22.5" customHeight="1" thickBot="1" x14ac:dyDescent="0.25">
      <c r="A361" s="29"/>
      <c r="B361" s="29"/>
      <c r="C361" s="29"/>
      <c r="D361" s="29"/>
      <c r="E361" s="29" t="s">
        <v>122</v>
      </c>
      <c r="F361" s="28">
        <v>3.91</v>
      </c>
      <c r="G361" s="29"/>
      <c r="H361" s="192" t="s">
        <v>121</v>
      </c>
      <c r="I361" s="192"/>
      <c r="J361" s="28">
        <v>22.28</v>
      </c>
    </row>
    <row r="362" spans="1:10" ht="22.5" customHeight="1" thickTop="1" x14ac:dyDescent="0.2">
      <c r="A362" s="27"/>
      <c r="B362" s="27"/>
      <c r="C362" s="27"/>
      <c r="D362" s="27"/>
      <c r="E362" s="27"/>
      <c r="F362" s="27"/>
      <c r="G362" s="27"/>
      <c r="H362" s="27"/>
      <c r="I362" s="27"/>
      <c r="J362" s="27"/>
    </row>
    <row r="363" spans="1:10" ht="22.5" customHeight="1" x14ac:dyDescent="0.2">
      <c r="A363" s="202" t="s">
        <v>693</v>
      </c>
      <c r="B363" s="203"/>
      <c r="C363" s="203"/>
      <c r="D363" s="203"/>
      <c r="E363" s="203"/>
      <c r="F363" s="203"/>
      <c r="G363" s="203"/>
      <c r="H363" s="203"/>
      <c r="I363" s="203"/>
      <c r="J363" s="203"/>
    </row>
    <row r="364" spans="1:10" x14ac:dyDescent="0.2">
      <c r="A364" s="47"/>
      <c r="B364" s="45" t="s">
        <v>8</v>
      </c>
      <c r="C364" s="47" t="s">
        <v>9</v>
      </c>
      <c r="D364" s="47" t="s">
        <v>10</v>
      </c>
      <c r="E364" s="194" t="s">
        <v>145</v>
      </c>
      <c r="F364" s="194"/>
      <c r="G364" s="46" t="s">
        <v>11</v>
      </c>
      <c r="H364" s="45" t="s">
        <v>12</v>
      </c>
      <c r="I364" s="45" t="s">
        <v>13</v>
      </c>
      <c r="J364" s="45" t="s">
        <v>15</v>
      </c>
    </row>
    <row r="365" spans="1:10" ht="45" x14ac:dyDescent="0.2">
      <c r="A365" s="43" t="s">
        <v>144</v>
      </c>
      <c r="B365" s="44" t="s">
        <v>308</v>
      </c>
      <c r="C365" s="43" t="s">
        <v>82</v>
      </c>
      <c r="D365" s="43" t="s">
        <v>307</v>
      </c>
      <c r="E365" s="198" t="s">
        <v>306</v>
      </c>
      <c r="F365" s="198"/>
      <c r="G365" s="42" t="s">
        <v>284</v>
      </c>
      <c r="H365" s="41">
        <v>1</v>
      </c>
      <c r="I365" s="40">
        <v>1207.8</v>
      </c>
      <c r="J365" s="40">
        <v>1207.8</v>
      </c>
    </row>
    <row r="366" spans="1:10" ht="22.5" x14ac:dyDescent="0.2">
      <c r="A366" s="33" t="s">
        <v>131</v>
      </c>
      <c r="B366" s="34" t="s">
        <v>692</v>
      </c>
      <c r="C366" s="33" t="s">
        <v>82</v>
      </c>
      <c r="D366" s="33" t="s">
        <v>691</v>
      </c>
      <c r="E366" s="191" t="s">
        <v>132</v>
      </c>
      <c r="F366" s="191"/>
      <c r="G366" s="32" t="s">
        <v>126</v>
      </c>
      <c r="H366" s="31">
        <v>0.4</v>
      </c>
      <c r="I366" s="30">
        <v>9.2799999999999994</v>
      </c>
      <c r="J366" s="30">
        <v>3.71</v>
      </c>
    </row>
    <row r="367" spans="1:10" ht="22.5" x14ac:dyDescent="0.2">
      <c r="A367" s="33" t="s">
        <v>131</v>
      </c>
      <c r="B367" s="34" t="s">
        <v>690</v>
      </c>
      <c r="C367" s="33" t="s">
        <v>82</v>
      </c>
      <c r="D367" s="33" t="s">
        <v>689</v>
      </c>
      <c r="E367" s="191" t="s">
        <v>132</v>
      </c>
      <c r="F367" s="191"/>
      <c r="G367" s="32" t="s">
        <v>126</v>
      </c>
      <c r="H367" s="31">
        <v>0.4</v>
      </c>
      <c r="I367" s="30">
        <v>204</v>
      </c>
      <c r="J367" s="30">
        <v>81.599999999999994</v>
      </c>
    </row>
    <row r="368" spans="1:10" ht="12" customHeight="1" x14ac:dyDescent="0.2">
      <c r="A368" s="33" t="s">
        <v>131</v>
      </c>
      <c r="B368" s="34" t="s">
        <v>688</v>
      </c>
      <c r="C368" s="33" t="s">
        <v>82</v>
      </c>
      <c r="D368" s="33" t="s">
        <v>687</v>
      </c>
      <c r="E368" s="191" t="s">
        <v>132</v>
      </c>
      <c r="F368" s="191"/>
      <c r="G368" s="32" t="s">
        <v>126</v>
      </c>
      <c r="H368" s="31">
        <v>0.1</v>
      </c>
      <c r="I368" s="30">
        <v>92.36</v>
      </c>
      <c r="J368" s="30">
        <v>9.23</v>
      </c>
    </row>
    <row r="369" spans="1:10" x14ac:dyDescent="0.2">
      <c r="A369" s="33" t="s">
        <v>131</v>
      </c>
      <c r="B369" s="34" t="s">
        <v>686</v>
      </c>
      <c r="C369" s="33" t="s">
        <v>82</v>
      </c>
      <c r="D369" s="33" t="s">
        <v>685</v>
      </c>
      <c r="E369" s="191" t="s">
        <v>132</v>
      </c>
      <c r="F369" s="191"/>
      <c r="G369" s="32" t="s">
        <v>126</v>
      </c>
      <c r="H369" s="31">
        <v>0.1</v>
      </c>
      <c r="I369" s="30">
        <v>355.18</v>
      </c>
      <c r="J369" s="30">
        <v>35.51</v>
      </c>
    </row>
    <row r="370" spans="1:10" ht="11.25" customHeight="1" x14ac:dyDescent="0.2">
      <c r="A370" s="33" t="s">
        <v>131</v>
      </c>
      <c r="B370" s="34" t="s">
        <v>684</v>
      </c>
      <c r="C370" s="33" t="s">
        <v>82</v>
      </c>
      <c r="D370" s="33" t="s">
        <v>683</v>
      </c>
      <c r="E370" s="191" t="s">
        <v>311</v>
      </c>
      <c r="F370" s="191"/>
      <c r="G370" s="32" t="s">
        <v>284</v>
      </c>
      <c r="H370" s="31">
        <v>1</v>
      </c>
      <c r="I370" s="30">
        <v>1077.75</v>
      </c>
      <c r="J370" s="30">
        <v>1077.75</v>
      </c>
    </row>
    <row r="371" spans="1:10" x14ac:dyDescent="0.2">
      <c r="A371" s="29"/>
      <c r="B371" s="29"/>
      <c r="C371" s="29"/>
      <c r="D371" s="29"/>
      <c r="E371" s="29" t="s">
        <v>125</v>
      </c>
      <c r="F371" s="28">
        <v>0</v>
      </c>
      <c r="G371" s="29" t="s">
        <v>124</v>
      </c>
      <c r="H371" s="28">
        <v>0</v>
      </c>
      <c r="I371" s="29" t="s">
        <v>123</v>
      </c>
      <c r="J371" s="28">
        <v>0</v>
      </c>
    </row>
    <row r="372" spans="1:10" ht="12" thickBot="1" x14ac:dyDescent="0.25">
      <c r="A372" s="29"/>
      <c r="B372" s="29"/>
      <c r="C372" s="29"/>
      <c r="D372" s="29"/>
      <c r="E372" s="29" t="s">
        <v>122</v>
      </c>
      <c r="F372" s="28">
        <v>257.86</v>
      </c>
      <c r="G372" s="29"/>
      <c r="H372" s="192" t="s">
        <v>121</v>
      </c>
      <c r="I372" s="192"/>
      <c r="J372" s="28">
        <v>1465.66</v>
      </c>
    </row>
    <row r="373" spans="1:10" ht="12" thickTop="1" x14ac:dyDescent="0.2">
      <c r="A373" s="27"/>
      <c r="B373" s="27"/>
      <c r="C373" s="27"/>
      <c r="D373" s="27"/>
      <c r="E373" s="27"/>
      <c r="F373" s="27"/>
      <c r="G373" s="27"/>
      <c r="H373" s="27"/>
      <c r="I373" s="27"/>
      <c r="J373" s="27"/>
    </row>
    <row r="374" spans="1:10" x14ac:dyDescent="0.2">
      <c r="A374" s="47"/>
      <c r="B374" s="45" t="s">
        <v>8</v>
      </c>
      <c r="C374" s="47" t="s">
        <v>9</v>
      </c>
      <c r="D374" s="47" t="s">
        <v>10</v>
      </c>
      <c r="E374" s="194" t="s">
        <v>145</v>
      </c>
      <c r="F374" s="194"/>
      <c r="G374" s="46" t="s">
        <v>11</v>
      </c>
      <c r="H374" s="45" t="s">
        <v>12</v>
      </c>
      <c r="I374" s="45" t="s">
        <v>13</v>
      </c>
      <c r="J374" s="45" t="s">
        <v>15</v>
      </c>
    </row>
    <row r="375" spans="1:10" ht="22.5" x14ac:dyDescent="0.2">
      <c r="A375" s="43" t="s">
        <v>144</v>
      </c>
      <c r="B375" s="44" t="s">
        <v>286</v>
      </c>
      <c r="C375" s="43" t="s">
        <v>82</v>
      </c>
      <c r="D375" s="43" t="s">
        <v>285</v>
      </c>
      <c r="E375" s="198" t="s">
        <v>138</v>
      </c>
      <c r="F375" s="198"/>
      <c r="G375" s="42" t="s">
        <v>284</v>
      </c>
      <c r="H375" s="41">
        <v>1</v>
      </c>
      <c r="I375" s="40">
        <v>3725.21</v>
      </c>
      <c r="J375" s="40">
        <v>3725.21</v>
      </c>
    </row>
    <row r="376" spans="1:10" ht="22.5" x14ac:dyDescent="0.2">
      <c r="A376" s="38" t="s">
        <v>141</v>
      </c>
      <c r="B376" s="39" t="s">
        <v>611</v>
      </c>
      <c r="C376" s="38" t="s">
        <v>82</v>
      </c>
      <c r="D376" s="38" t="s">
        <v>610</v>
      </c>
      <c r="E376" s="200" t="s">
        <v>138</v>
      </c>
      <c r="F376" s="200"/>
      <c r="G376" s="37" t="s">
        <v>284</v>
      </c>
      <c r="H376" s="36">
        <v>1</v>
      </c>
      <c r="I376" s="35">
        <v>23.5</v>
      </c>
      <c r="J376" s="35">
        <v>23.5</v>
      </c>
    </row>
    <row r="377" spans="1:10" x14ac:dyDescent="0.2">
      <c r="A377" s="33" t="s">
        <v>131</v>
      </c>
      <c r="B377" s="34" t="s">
        <v>359</v>
      </c>
      <c r="C377" s="33" t="s">
        <v>82</v>
      </c>
      <c r="D377" s="33" t="s">
        <v>358</v>
      </c>
      <c r="E377" s="191" t="s">
        <v>132</v>
      </c>
      <c r="F377" s="191"/>
      <c r="G377" s="32" t="s">
        <v>284</v>
      </c>
      <c r="H377" s="31">
        <v>1</v>
      </c>
      <c r="I377" s="30">
        <v>252.08</v>
      </c>
      <c r="J377" s="30">
        <v>252.08</v>
      </c>
    </row>
    <row r="378" spans="1:10" x14ac:dyDescent="0.2">
      <c r="A378" s="33" t="s">
        <v>131</v>
      </c>
      <c r="B378" s="34" t="s">
        <v>357</v>
      </c>
      <c r="C378" s="33" t="s">
        <v>82</v>
      </c>
      <c r="D378" s="33" t="s">
        <v>356</v>
      </c>
      <c r="E378" s="191" t="s">
        <v>132</v>
      </c>
      <c r="F378" s="191"/>
      <c r="G378" s="32" t="s">
        <v>284</v>
      </c>
      <c r="H378" s="31">
        <v>1</v>
      </c>
      <c r="I378" s="30">
        <v>7.31</v>
      </c>
      <c r="J378" s="30">
        <v>7.31</v>
      </c>
    </row>
    <row r="379" spans="1:10" ht="12" customHeight="1" x14ac:dyDescent="0.2">
      <c r="A379" s="33" t="s">
        <v>131</v>
      </c>
      <c r="B379" s="34" t="s">
        <v>609</v>
      </c>
      <c r="C379" s="33" t="s">
        <v>82</v>
      </c>
      <c r="D379" s="33" t="s">
        <v>608</v>
      </c>
      <c r="E379" s="191" t="s">
        <v>127</v>
      </c>
      <c r="F379" s="191"/>
      <c r="G379" s="32" t="s">
        <v>284</v>
      </c>
      <c r="H379" s="31">
        <v>1</v>
      </c>
      <c r="I379" s="30">
        <v>3283.39</v>
      </c>
      <c r="J379" s="30">
        <v>3283.39</v>
      </c>
    </row>
    <row r="380" spans="1:10" ht="22.5" x14ac:dyDescent="0.2">
      <c r="A380" s="33" t="s">
        <v>131</v>
      </c>
      <c r="B380" s="34" t="s">
        <v>353</v>
      </c>
      <c r="C380" s="33" t="s">
        <v>82</v>
      </c>
      <c r="D380" s="33" t="s">
        <v>352</v>
      </c>
      <c r="E380" s="191" t="s">
        <v>132</v>
      </c>
      <c r="F380" s="191"/>
      <c r="G380" s="32" t="s">
        <v>284</v>
      </c>
      <c r="H380" s="31">
        <v>1</v>
      </c>
      <c r="I380" s="30">
        <v>10.89</v>
      </c>
      <c r="J380" s="30">
        <v>10.89</v>
      </c>
    </row>
    <row r="381" spans="1:10" ht="22.5" x14ac:dyDescent="0.2">
      <c r="A381" s="33" t="s">
        <v>131</v>
      </c>
      <c r="B381" s="34" t="s">
        <v>351</v>
      </c>
      <c r="C381" s="33" t="s">
        <v>82</v>
      </c>
      <c r="D381" s="33" t="s">
        <v>350</v>
      </c>
      <c r="E381" s="191" t="s">
        <v>132</v>
      </c>
      <c r="F381" s="191"/>
      <c r="G381" s="32" t="s">
        <v>284</v>
      </c>
      <c r="H381" s="31">
        <v>1</v>
      </c>
      <c r="I381" s="30">
        <v>148.04</v>
      </c>
      <c r="J381" s="30">
        <v>148.04</v>
      </c>
    </row>
    <row r="382" spans="1:10" ht="22.5" customHeight="1" x14ac:dyDescent="0.2">
      <c r="A382" s="29"/>
      <c r="B382" s="29"/>
      <c r="C382" s="29"/>
      <c r="D382" s="29"/>
      <c r="E382" s="29" t="s">
        <v>125</v>
      </c>
      <c r="F382" s="28">
        <v>1555.8906559</v>
      </c>
      <c r="G382" s="29" t="s">
        <v>124</v>
      </c>
      <c r="H382" s="28">
        <v>1751</v>
      </c>
      <c r="I382" s="29" t="s">
        <v>123</v>
      </c>
      <c r="J382" s="28">
        <v>3306.89</v>
      </c>
    </row>
    <row r="383" spans="1:10" ht="22.5" customHeight="1" thickBot="1" x14ac:dyDescent="0.25">
      <c r="A383" s="29"/>
      <c r="B383" s="29"/>
      <c r="C383" s="29"/>
      <c r="D383" s="29"/>
      <c r="E383" s="29" t="s">
        <v>122</v>
      </c>
      <c r="F383" s="28">
        <v>795.33</v>
      </c>
      <c r="G383" s="29"/>
      <c r="H383" s="192" t="s">
        <v>121</v>
      </c>
      <c r="I383" s="192"/>
      <c r="J383" s="28">
        <v>4520.54</v>
      </c>
    </row>
    <row r="384" spans="1:10" ht="12" thickTop="1" x14ac:dyDescent="0.2">
      <c r="A384" s="27"/>
      <c r="B384" s="27"/>
      <c r="C384" s="27"/>
      <c r="D384" s="27"/>
      <c r="E384" s="27"/>
      <c r="F384" s="27"/>
      <c r="G384" s="27"/>
      <c r="H384" s="27"/>
      <c r="I384" s="27"/>
      <c r="J384" s="27"/>
    </row>
    <row r="385" spans="1:10" x14ac:dyDescent="0.2">
      <c r="A385" s="47"/>
      <c r="B385" s="45" t="s">
        <v>8</v>
      </c>
      <c r="C385" s="47" t="s">
        <v>9</v>
      </c>
      <c r="D385" s="47" t="s">
        <v>10</v>
      </c>
      <c r="E385" s="194" t="s">
        <v>145</v>
      </c>
      <c r="F385" s="194"/>
      <c r="G385" s="46" t="s">
        <v>11</v>
      </c>
      <c r="H385" s="45" t="s">
        <v>12</v>
      </c>
      <c r="I385" s="45" t="s">
        <v>13</v>
      </c>
      <c r="J385" s="45" t="s">
        <v>15</v>
      </c>
    </row>
    <row r="386" spans="1:10" x14ac:dyDescent="0.2">
      <c r="A386" s="43" t="s">
        <v>144</v>
      </c>
      <c r="B386" s="44" t="s">
        <v>270</v>
      </c>
      <c r="C386" s="43" t="s">
        <v>82</v>
      </c>
      <c r="D386" s="43" t="s">
        <v>269</v>
      </c>
      <c r="E386" s="198" t="s">
        <v>138</v>
      </c>
      <c r="F386" s="198"/>
      <c r="G386" s="42" t="s">
        <v>137</v>
      </c>
      <c r="H386" s="41">
        <v>1</v>
      </c>
      <c r="I386" s="40">
        <v>10.050000000000001</v>
      </c>
      <c r="J386" s="40">
        <v>10.050000000000001</v>
      </c>
    </row>
    <row r="387" spans="1:10" ht="22.5" x14ac:dyDescent="0.2">
      <c r="A387" s="38" t="s">
        <v>141</v>
      </c>
      <c r="B387" s="39" t="s">
        <v>607</v>
      </c>
      <c r="C387" s="38" t="s">
        <v>82</v>
      </c>
      <c r="D387" s="38" t="s">
        <v>606</v>
      </c>
      <c r="E387" s="200" t="s">
        <v>138</v>
      </c>
      <c r="F387" s="200"/>
      <c r="G387" s="37" t="s">
        <v>137</v>
      </c>
      <c r="H387" s="36">
        <v>1</v>
      </c>
      <c r="I387" s="35">
        <v>7.0000000000000007E-2</v>
      </c>
      <c r="J387" s="35">
        <v>7.0000000000000007E-2</v>
      </c>
    </row>
    <row r="388" spans="1:10" x14ac:dyDescent="0.2">
      <c r="A388" s="33" t="s">
        <v>131</v>
      </c>
      <c r="B388" s="34" t="s">
        <v>605</v>
      </c>
      <c r="C388" s="33" t="s">
        <v>82</v>
      </c>
      <c r="D388" s="33" t="s">
        <v>604</v>
      </c>
      <c r="E388" s="191" t="s">
        <v>127</v>
      </c>
      <c r="F388" s="191"/>
      <c r="G388" s="32" t="s">
        <v>137</v>
      </c>
      <c r="H388" s="31">
        <v>1</v>
      </c>
      <c r="I388" s="30">
        <v>7.82</v>
      </c>
      <c r="J388" s="30">
        <v>7.82</v>
      </c>
    </row>
    <row r="389" spans="1:10" x14ac:dyDescent="0.2">
      <c r="A389" s="33" t="s">
        <v>131</v>
      </c>
      <c r="B389" s="34" t="s">
        <v>369</v>
      </c>
      <c r="C389" s="33" t="s">
        <v>82</v>
      </c>
      <c r="D389" s="33" t="s">
        <v>368</v>
      </c>
      <c r="E389" s="191" t="s">
        <v>132</v>
      </c>
      <c r="F389" s="191"/>
      <c r="G389" s="32" t="s">
        <v>137</v>
      </c>
      <c r="H389" s="31">
        <v>1</v>
      </c>
      <c r="I389" s="30">
        <v>1.34</v>
      </c>
      <c r="J389" s="30">
        <v>1.34</v>
      </c>
    </row>
    <row r="390" spans="1:10" ht="12" customHeight="1" x14ac:dyDescent="0.2">
      <c r="A390" s="33" t="s">
        <v>131</v>
      </c>
      <c r="B390" s="34" t="s">
        <v>367</v>
      </c>
      <c r="C390" s="33" t="s">
        <v>82</v>
      </c>
      <c r="D390" s="33" t="s">
        <v>366</v>
      </c>
      <c r="E390" s="191" t="s">
        <v>132</v>
      </c>
      <c r="F390" s="191"/>
      <c r="G390" s="32" t="s">
        <v>137</v>
      </c>
      <c r="H390" s="31">
        <v>1</v>
      </c>
      <c r="I390" s="30">
        <v>0.04</v>
      </c>
      <c r="J390" s="30">
        <v>0.04</v>
      </c>
    </row>
    <row r="391" spans="1:10" ht="22.5" x14ac:dyDescent="0.2">
      <c r="A391" s="33" t="s">
        <v>131</v>
      </c>
      <c r="B391" s="34" t="s">
        <v>395</v>
      </c>
      <c r="C391" s="33" t="s">
        <v>82</v>
      </c>
      <c r="D391" s="33" t="s">
        <v>394</v>
      </c>
      <c r="E391" s="191" t="s">
        <v>132</v>
      </c>
      <c r="F391" s="191"/>
      <c r="G391" s="32" t="s">
        <v>137</v>
      </c>
      <c r="H391" s="31">
        <v>1</v>
      </c>
      <c r="I391" s="30">
        <v>7.0000000000000007E-2</v>
      </c>
      <c r="J391" s="30">
        <v>7.0000000000000007E-2</v>
      </c>
    </row>
    <row r="392" spans="1:10" x14ac:dyDescent="0.2">
      <c r="A392" s="33" t="s">
        <v>131</v>
      </c>
      <c r="B392" s="34" t="s">
        <v>393</v>
      </c>
      <c r="C392" s="33" t="s">
        <v>82</v>
      </c>
      <c r="D392" s="33" t="s">
        <v>392</v>
      </c>
      <c r="E392" s="191" t="s">
        <v>132</v>
      </c>
      <c r="F392" s="191"/>
      <c r="G392" s="32" t="s">
        <v>137</v>
      </c>
      <c r="H392" s="31">
        <v>1</v>
      </c>
      <c r="I392" s="30">
        <v>0.71</v>
      </c>
      <c r="J392" s="30">
        <v>0.71</v>
      </c>
    </row>
    <row r="393" spans="1:10" ht="11.25" customHeight="1" x14ac:dyDescent="0.2">
      <c r="A393" s="29"/>
      <c r="B393" s="29"/>
      <c r="C393" s="29"/>
      <c r="D393" s="29"/>
      <c r="E393" s="29" t="s">
        <v>125</v>
      </c>
      <c r="F393" s="28">
        <v>3.7122424000000001</v>
      </c>
      <c r="G393" s="29" t="s">
        <v>124</v>
      </c>
      <c r="H393" s="28">
        <v>4.18</v>
      </c>
      <c r="I393" s="29" t="s">
        <v>123</v>
      </c>
      <c r="J393" s="28">
        <v>7.89</v>
      </c>
    </row>
    <row r="394" spans="1:10" ht="22.5" customHeight="1" thickBot="1" x14ac:dyDescent="0.25">
      <c r="A394" s="29"/>
      <c r="B394" s="29"/>
      <c r="C394" s="29"/>
      <c r="D394" s="29"/>
      <c r="E394" s="29" t="s">
        <v>122</v>
      </c>
      <c r="F394" s="28">
        <v>2.14</v>
      </c>
      <c r="G394" s="29"/>
      <c r="H394" s="192" t="s">
        <v>121</v>
      </c>
      <c r="I394" s="192"/>
      <c r="J394" s="28">
        <v>12.19</v>
      </c>
    </row>
    <row r="395" spans="1:10" ht="12" thickTop="1" x14ac:dyDescent="0.2">
      <c r="A395" s="27"/>
      <c r="B395" s="27"/>
      <c r="C395" s="27"/>
      <c r="D395" s="27"/>
      <c r="E395" s="27"/>
      <c r="F395" s="27"/>
      <c r="G395" s="27"/>
      <c r="H395" s="27"/>
      <c r="I395" s="27"/>
      <c r="J395" s="27"/>
    </row>
    <row r="396" spans="1:10" x14ac:dyDescent="0.2">
      <c r="A396" s="47"/>
      <c r="B396" s="45" t="s">
        <v>8</v>
      </c>
      <c r="C396" s="47" t="s">
        <v>9</v>
      </c>
      <c r="D396" s="47" t="s">
        <v>10</v>
      </c>
      <c r="E396" s="194" t="s">
        <v>145</v>
      </c>
      <c r="F396" s="194"/>
      <c r="G396" s="46" t="s">
        <v>11</v>
      </c>
      <c r="H396" s="45" t="s">
        <v>12</v>
      </c>
      <c r="I396" s="45" t="s">
        <v>13</v>
      </c>
      <c r="J396" s="45" t="s">
        <v>15</v>
      </c>
    </row>
    <row r="397" spans="1:10" ht="22.5" x14ac:dyDescent="0.2">
      <c r="A397" s="43" t="s">
        <v>144</v>
      </c>
      <c r="B397" s="44" t="s">
        <v>629</v>
      </c>
      <c r="C397" s="43" t="s">
        <v>82</v>
      </c>
      <c r="D397" s="43" t="s">
        <v>628</v>
      </c>
      <c r="E397" s="198" t="s">
        <v>222</v>
      </c>
      <c r="F397" s="198"/>
      <c r="G397" s="42" t="s">
        <v>221</v>
      </c>
      <c r="H397" s="41">
        <v>1</v>
      </c>
      <c r="I397" s="40">
        <v>0.43</v>
      </c>
      <c r="J397" s="40">
        <v>0.43</v>
      </c>
    </row>
    <row r="398" spans="1:10" ht="22.5" x14ac:dyDescent="0.2">
      <c r="A398" s="38" t="s">
        <v>141</v>
      </c>
      <c r="B398" s="39" t="s">
        <v>682</v>
      </c>
      <c r="C398" s="38" t="s">
        <v>82</v>
      </c>
      <c r="D398" s="38" t="s">
        <v>681</v>
      </c>
      <c r="E398" s="200" t="s">
        <v>222</v>
      </c>
      <c r="F398" s="200"/>
      <c r="G398" s="37" t="s">
        <v>137</v>
      </c>
      <c r="H398" s="36">
        <v>1</v>
      </c>
      <c r="I398" s="35">
        <v>0.35</v>
      </c>
      <c r="J398" s="35">
        <v>0.35</v>
      </c>
    </row>
    <row r="399" spans="1:10" ht="22.5" x14ac:dyDescent="0.2">
      <c r="A399" s="38" t="s">
        <v>141</v>
      </c>
      <c r="B399" s="39" t="s">
        <v>680</v>
      </c>
      <c r="C399" s="38" t="s">
        <v>82</v>
      </c>
      <c r="D399" s="38" t="s">
        <v>679</v>
      </c>
      <c r="E399" s="200" t="s">
        <v>222</v>
      </c>
      <c r="F399" s="200"/>
      <c r="G399" s="37" t="s">
        <v>137</v>
      </c>
      <c r="H399" s="36">
        <v>1</v>
      </c>
      <c r="I399" s="35">
        <v>0.08</v>
      </c>
      <c r="J399" s="35">
        <v>0.08</v>
      </c>
    </row>
    <row r="400" spans="1:10" x14ac:dyDescent="0.2">
      <c r="A400" s="29"/>
      <c r="B400" s="29"/>
      <c r="C400" s="29"/>
      <c r="D400" s="29"/>
      <c r="E400" s="29" t="s">
        <v>125</v>
      </c>
      <c r="F400" s="28">
        <v>0</v>
      </c>
      <c r="G400" s="29" t="s">
        <v>124</v>
      </c>
      <c r="H400" s="28">
        <v>0</v>
      </c>
      <c r="I400" s="29" t="s">
        <v>123</v>
      </c>
      <c r="J400" s="28">
        <v>0</v>
      </c>
    </row>
    <row r="401" spans="1:10" ht="12" customHeight="1" thickBot="1" x14ac:dyDescent="0.25">
      <c r="A401" s="29"/>
      <c r="B401" s="29"/>
      <c r="C401" s="29"/>
      <c r="D401" s="29"/>
      <c r="E401" s="29" t="s">
        <v>122</v>
      </c>
      <c r="F401" s="28">
        <v>0.09</v>
      </c>
      <c r="G401" s="29"/>
      <c r="H401" s="192" t="s">
        <v>121</v>
      </c>
      <c r="I401" s="192"/>
      <c r="J401" s="28">
        <v>0.52</v>
      </c>
    </row>
    <row r="402" spans="1:10" ht="12" thickTop="1" x14ac:dyDescent="0.2">
      <c r="A402" s="27"/>
      <c r="B402" s="27"/>
      <c r="C402" s="27"/>
      <c r="D402" s="27"/>
      <c r="E402" s="27"/>
      <c r="F402" s="27"/>
      <c r="G402" s="27"/>
      <c r="H402" s="27"/>
      <c r="I402" s="27"/>
      <c r="J402" s="27"/>
    </row>
    <row r="403" spans="1:10" x14ac:dyDescent="0.2">
      <c r="A403" s="47"/>
      <c r="B403" s="45" t="s">
        <v>8</v>
      </c>
      <c r="C403" s="47" t="s">
        <v>9</v>
      </c>
      <c r="D403" s="47" t="s">
        <v>10</v>
      </c>
      <c r="E403" s="194" t="s">
        <v>145</v>
      </c>
      <c r="F403" s="194"/>
      <c r="G403" s="46" t="s">
        <v>11</v>
      </c>
      <c r="H403" s="45" t="s">
        <v>12</v>
      </c>
      <c r="I403" s="45" t="s">
        <v>13</v>
      </c>
      <c r="J403" s="45" t="s">
        <v>15</v>
      </c>
    </row>
    <row r="404" spans="1:10" ht="22.5" customHeight="1" x14ac:dyDescent="0.2">
      <c r="A404" s="43" t="s">
        <v>144</v>
      </c>
      <c r="B404" s="44" t="s">
        <v>631</v>
      </c>
      <c r="C404" s="43" t="s">
        <v>82</v>
      </c>
      <c r="D404" s="43" t="s">
        <v>630</v>
      </c>
      <c r="E404" s="198" t="s">
        <v>222</v>
      </c>
      <c r="F404" s="198"/>
      <c r="G404" s="42" t="s">
        <v>225</v>
      </c>
      <c r="H404" s="41">
        <v>1</v>
      </c>
      <c r="I404" s="40">
        <v>1.84</v>
      </c>
      <c r="J404" s="40">
        <v>1.84</v>
      </c>
    </row>
    <row r="405" spans="1:10" ht="22.5" customHeight="1" x14ac:dyDescent="0.2">
      <c r="A405" s="38" t="s">
        <v>141</v>
      </c>
      <c r="B405" s="39" t="s">
        <v>682</v>
      </c>
      <c r="C405" s="38" t="s">
        <v>82</v>
      </c>
      <c r="D405" s="38" t="s">
        <v>681</v>
      </c>
      <c r="E405" s="200" t="s">
        <v>222</v>
      </c>
      <c r="F405" s="200"/>
      <c r="G405" s="37" t="s">
        <v>137</v>
      </c>
      <c r="H405" s="36">
        <v>1</v>
      </c>
      <c r="I405" s="35">
        <v>0.35</v>
      </c>
      <c r="J405" s="35">
        <v>0.35</v>
      </c>
    </row>
    <row r="406" spans="1:10" ht="22.5" customHeight="1" x14ac:dyDescent="0.2">
      <c r="A406" s="38" t="s">
        <v>141</v>
      </c>
      <c r="B406" s="39" t="s">
        <v>680</v>
      </c>
      <c r="C406" s="38" t="s">
        <v>82</v>
      </c>
      <c r="D406" s="38" t="s">
        <v>679</v>
      </c>
      <c r="E406" s="200" t="s">
        <v>222</v>
      </c>
      <c r="F406" s="200"/>
      <c r="G406" s="37" t="s">
        <v>137</v>
      </c>
      <c r="H406" s="36">
        <v>1</v>
      </c>
      <c r="I406" s="35">
        <v>0.08</v>
      </c>
      <c r="J406" s="35">
        <v>0.08</v>
      </c>
    </row>
    <row r="407" spans="1:10" ht="22.5" x14ac:dyDescent="0.2">
      <c r="A407" s="38" t="s">
        <v>141</v>
      </c>
      <c r="B407" s="39" t="s">
        <v>678</v>
      </c>
      <c r="C407" s="38" t="s">
        <v>82</v>
      </c>
      <c r="D407" s="38" t="s">
        <v>677</v>
      </c>
      <c r="E407" s="200" t="s">
        <v>222</v>
      </c>
      <c r="F407" s="200"/>
      <c r="G407" s="37" t="s">
        <v>137</v>
      </c>
      <c r="H407" s="36">
        <v>1</v>
      </c>
      <c r="I407" s="35">
        <v>0.41</v>
      </c>
      <c r="J407" s="35">
        <v>0.41</v>
      </c>
    </row>
    <row r="408" spans="1:10" ht="12" customHeight="1" x14ac:dyDescent="0.2">
      <c r="A408" s="38" t="s">
        <v>141</v>
      </c>
      <c r="B408" s="39" t="s">
        <v>674</v>
      </c>
      <c r="C408" s="38" t="s">
        <v>82</v>
      </c>
      <c r="D408" s="38" t="s">
        <v>673</v>
      </c>
      <c r="E408" s="200" t="s">
        <v>222</v>
      </c>
      <c r="F408" s="200"/>
      <c r="G408" s="37" t="s">
        <v>137</v>
      </c>
      <c r="H408" s="36">
        <v>1</v>
      </c>
      <c r="I408" s="35">
        <v>1</v>
      </c>
      <c r="J408" s="35">
        <v>1</v>
      </c>
    </row>
    <row r="409" spans="1:10" x14ac:dyDescent="0.2">
      <c r="A409" s="29"/>
      <c r="B409" s="29"/>
      <c r="C409" s="29"/>
      <c r="D409" s="29"/>
      <c r="E409" s="29" t="s">
        <v>125</v>
      </c>
      <c r="F409" s="28">
        <v>0</v>
      </c>
      <c r="G409" s="29" t="s">
        <v>124</v>
      </c>
      <c r="H409" s="28">
        <v>0</v>
      </c>
      <c r="I409" s="29" t="s">
        <v>123</v>
      </c>
      <c r="J409" s="28">
        <v>0</v>
      </c>
    </row>
    <row r="410" spans="1:10" ht="12" thickBot="1" x14ac:dyDescent="0.25">
      <c r="A410" s="29"/>
      <c r="B410" s="29"/>
      <c r="C410" s="29"/>
      <c r="D410" s="29"/>
      <c r="E410" s="29" t="s">
        <v>122</v>
      </c>
      <c r="F410" s="28">
        <v>0.39</v>
      </c>
      <c r="G410" s="29"/>
      <c r="H410" s="192" t="s">
        <v>121</v>
      </c>
      <c r="I410" s="192"/>
      <c r="J410" s="28">
        <v>2.23</v>
      </c>
    </row>
    <row r="411" spans="1:10" ht="22.5" customHeight="1" thickTop="1" x14ac:dyDescent="0.2">
      <c r="A411" s="27"/>
      <c r="B411" s="27"/>
      <c r="C411" s="27"/>
      <c r="D411" s="27"/>
      <c r="E411" s="27"/>
      <c r="F411" s="27"/>
      <c r="G411" s="27"/>
      <c r="H411" s="27"/>
      <c r="I411" s="27"/>
      <c r="J411" s="27"/>
    </row>
    <row r="412" spans="1:10" ht="22.5" customHeight="1" x14ac:dyDescent="0.2">
      <c r="A412" s="47"/>
      <c r="B412" s="45" t="s">
        <v>8</v>
      </c>
      <c r="C412" s="47" t="s">
        <v>9</v>
      </c>
      <c r="D412" s="47" t="s">
        <v>10</v>
      </c>
      <c r="E412" s="194" t="s">
        <v>145</v>
      </c>
      <c r="F412" s="194"/>
      <c r="G412" s="46" t="s">
        <v>11</v>
      </c>
      <c r="H412" s="45" t="s">
        <v>12</v>
      </c>
      <c r="I412" s="45" t="s">
        <v>13</v>
      </c>
      <c r="J412" s="45" t="s">
        <v>15</v>
      </c>
    </row>
    <row r="413" spans="1:10" ht="22.5" customHeight="1" x14ac:dyDescent="0.2">
      <c r="A413" s="43" t="s">
        <v>144</v>
      </c>
      <c r="B413" s="44" t="s">
        <v>682</v>
      </c>
      <c r="C413" s="43" t="s">
        <v>82</v>
      </c>
      <c r="D413" s="43" t="s">
        <v>681</v>
      </c>
      <c r="E413" s="198" t="s">
        <v>222</v>
      </c>
      <c r="F413" s="198"/>
      <c r="G413" s="42" t="s">
        <v>137</v>
      </c>
      <c r="H413" s="41">
        <v>1</v>
      </c>
      <c r="I413" s="40">
        <v>0.35</v>
      </c>
      <c r="J413" s="40">
        <v>0.35</v>
      </c>
    </row>
    <row r="414" spans="1:10" ht="22.5" customHeight="1" x14ac:dyDescent="0.2">
      <c r="A414" s="33" t="s">
        <v>131</v>
      </c>
      <c r="B414" s="34" t="s">
        <v>676</v>
      </c>
      <c r="C414" s="33" t="s">
        <v>82</v>
      </c>
      <c r="D414" s="33" t="s">
        <v>675</v>
      </c>
      <c r="E414" s="191" t="s">
        <v>311</v>
      </c>
      <c r="F414" s="191"/>
      <c r="G414" s="32" t="s">
        <v>126</v>
      </c>
      <c r="H414" s="31">
        <v>6.0000000000000002E-5</v>
      </c>
      <c r="I414" s="30">
        <v>5889.5</v>
      </c>
      <c r="J414" s="30">
        <v>0.35</v>
      </c>
    </row>
    <row r="415" spans="1:10" ht="33.75" customHeight="1" x14ac:dyDescent="0.2">
      <c r="A415" s="29"/>
      <c r="B415" s="29"/>
      <c r="C415" s="29"/>
      <c r="D415" s="29"/>
      <c r="E415" s="29" t="s">
        <v>125</v>
      </c>
      <c r="F415" s="28">
        <v>0</v>
      </c>
      <c r="G415" s="29" t="s">
        <v>124</v>
      </c>
      <c r="H415" s="28">
        <v>0</v>
      </c>
      <c r="I415" s="29" t="s">
        <v>123</v>
      </c>
      <c r="J415" s="28">
        <v>0</v>
      </c>
    </row>
    <row r="416" spans="1:10" ht="12" thickBot="1" x14ac:dyDescent="0.25">
      <c r="A416" s="29"/>
      <c r="B416" s="29"/>
      <c r="C416" s="29"/>
      <c r="D416" s="29"/>
      <c r="E416" s="29" t="s">
        <v>122</v>
      </c>
      <c r="F416" s="28">
        <v>7.0000000000000007E-2</v>
      </c>
      <c r="G416" s="29"/>
      <c r="H416" s="192" t="s">
        <v>121</v>
      </c>
      <c r="I416" s="192"/>
      <c r="J416" s="28">
        <v>0.42</v>
      </c>
    </row>
    <row r="417" spans="1:10" ht="12" customHeight="1" thickTop="1" x14ac:dyDescent="0.2">
      <c r="A417" s="27"/>
      <c r="B417" s="27"/>
      <c r="C417" s="27"/>
      <c r="D417" s="27"/>
      <c r="E417" s="27"/>
      <c r="F417" s="27"/>
      <c r="G417" s="27"/>
      <c r="H417" s="27"/>
      <c r="I417" s="27"/>
      <c r="J417" s="27"/>
    </row>
    <row r="418" spans="1:10" x14ac:dyDescent="0.2">
      <c r="A418" s="47"/>
      <c r="B418" s="45" t="s">
        <v>8</v>
      </c>
      <c r="C418" s="47" t="s">
        <v>9</v>
      </c>
      <c r="D418" s="47" t="s">
        <v>10</v>
      </c>
      <c r="E418" s="194" t="s">
        <v>145</v>
      </c>
      <c r="F418" s="194"/>
      <c r="G418" s="46" t="s">
        <v>11</v>
      </c>
      <c r="H418" s="45" t="s">
        <v>12</v>
      </c>
      <c r="I418" s="45" t="s">
        <v>13</v>
      </c>
      <c r="J418" s="45" t="s">
        <v>15</v>
      </c>
    </row>
    <row r="419" spans="1:10" ht="22.5" x14ac:dyDescent="0.2">
      <c r="A419" s="43" t="s">
        <v>144</v>
      </c>
      <c r="B419" s="44" t="s">
        <v>680</v>
      </c>
      <c r="C419" s="43" t="s">
        <v>82</v>
      </c>
      <c r="D419" s="43" t="s">
        <v>679</v>
      </c>
      <c r="E419" s="198" t="s">
        <v>222</v>
      </c>
      <c r="F419" s="198"/>
      <c r="G419" s="42" t="s">
        <v>137</v>
      </c>
      <c r="H419" s="41">
        <v>1</v>
      </c>
      <c r="I419" s="40">
        <v>0.08</v>
      </c>
      <c r="J419" s="40">
        <v>0.08</v>
      </c>
    </row>
    <row r="420" spans="1:10" ht="22.5" customHeight="1" x14ac:dyDescent="0.2">
      <c r="A420" s="33" t="s">
        <v>131</v>
      </c>
      <c r="B420" s="34" t="s">
        <v>676</v>
      </c>
      <c r="C420" s="33" t="s">
        <v>82</v>
      </c>
      <c r="D420" s="33" t="s">
        <v>675</v>
      </c>
      <c r="E420" s="191" t="s">
        <v>311</v>
      </c>
      <c r="F420" s="191"/>
      <c r="G420" s="32" t="s">
        <v>126</v>
      </c>
      <c r="H420" s="31">
        <v>1.4800000000000001E-5</v>
      </c>
      <c r="I420" s="30">
        <v>5889.5</v>
      </c>
      <c r="J420" s="30">
        <v>0.08</v>
      </c>
    </row>
    <row r="421" spans="1:10" x14ac:dyDescent="0.2">
      <c r="A421" s="29"/>
      <c r="B421" s="29"/>
      <c r="C421" s="29"/>
      <c r="D421" s="29"/>
      <c r="E421" s="29" t="s">
        <v>125</v>
      </c>
      <c r="F421" s="28">
        <v>0</v>
      </c>
      <c r="G421" s="29" t="s">
        <v>124</v>
      </c>
      <c r="H421" s="28">
        <v>0</v>
      </c>
      <c r="I421" s="29" t="s">
        <v>123</v>
      </c>
      <c r="J421" s="28">
        <v>0</v>
      </c>
    </row>
    <row r="422" spans="1:10" ht="12" thickBot="1" x14ac:dyDescent="0.25">
      <c r="A422" s="29"/>
      <c r="B422" s="29"/>
      <c r="C422" s="29"/>
      <c r="D422" s="29"/>
      <c r="E422" s="29" t="s">
        <v>122</v>
      </c>
      <c r="F422" s="28">
        <v>0.01</v>
      </c>
      <c r="G422" s="29"/>
      <c r="H422" s="192" t="s">
        <v>121</v>
      </c>
      <c r="I422" s="192"/>
      <c r="J422" s="28">
        <v>0.09</v>
      </c>
    </row>
    <row r="423" spans="1:10" ht="12" customHeight="1" thickTop="1" x14ac:dyDescent="0.2">
      <c r="A423" s="27"/>
      <c r="B423" s="27"/>
      <c r="C423" s="27"/>
      <c r="D423" s="27"/>
      <c r="E423" s="27"/>
      <c r="F423" s="27"/>
      <c r="G423" s="27"/>
      <c r="H423" s="27"/>
      <c r="I423" s="27"/>
      <c r="J423" s="27"/>
    </row>
    <row r="424" spans="1:10" x14ac:dyDescent="0.2">
      <c r="A424" s="47"/>
      <c r="B424" s="45" t="s">
        <v>8</v>
      </c>
      <c r="C424" s="47" t="s">
        <v>9</v>
      </c>
      <c r="D424" s="47" t="s">
        <v>10</v>
      </c>
      <c r="E424" s="194" t="s">
        <v>145</v>
      </c>
      <c r="F424" s="194"/>
      <c r="G424" s="46" t="s">
        <v>11</v>
      </c>
      <c r="H424" s="45" t="s">
        <v>12</v>
      </c>
      <c r="I424" s="45" t="s">
        <v>13</v>
      </c>
      <c r="J424" s="45" t="s">
        <v>15</v>
      </c>
    </row>
    <row r="425" spans="1:10" ht="22.5" x14ac:dyDescent="0.2">
      <c r="A425" s="43" t="s">
        <v>144</v>
      </c>
      <c r="B425" s="44" t="s">
        <v>678</v>
      </c>
      <c r="C425" s="43" t="s">
        <v>82</v>
      </c>
      <c r="D425" s="43" t="s">
        <v>677</v>
      </c>
      <c r="E425" s="198" t="s">
        <v>222</v>
      </c>
      <c r="F425" s="198"/>
      <c r="G425" s="42" t="s">
        <v>137</v>
      </c>
      <c r="H425" s="41">
        <v>1</v>
      </c>
      <c r="I425" s="40">
        <v>0.41</v>
      </c>
      <c r="J425" s="40">
        <v>0.41</v>
      </c>
    </row>
    <row r="426" spans="1:10" ht="22.5" customHeight="1" x14ac:dyDescent="0.2">
      <c r="A426" s="33" t="s">
        <v>131</v>
      </c>
      <c r="B426" s="34" t="s">
        <v>676</v>
      </c>
      <c r="C426" s="33" t="s">
        <v>82</v>
      </c>
      <c r="D426" s="33" t="s">
        <v>675</v>
      </c>
      <c r="E426" s="191" t="s">
        <v>311</v>
      </c>
      <c r="F426" s="191"/>
      <c r="G426" s="32" t="s">
        <v>126</v>
      </c>
      <c r="H426" s="31">
        <v>6.9999999999999994E-5</v>
      </c>
      <c r="I426" s="30">
        <v>5889.5</v>
      </c>
      <c r="J426" s="30">
        <v>0.41</v>
      </c>
    </row>
    <row r="427" spans="1:10" x14ac:dyDescent="0.2">
      <c r="A427" s="29"/>
      <c r="B427" s="29"/>
      <c r="C427" s="29"/>
      <c r="D427" s="29"/>
      <c r="E427" s="29" t="s">
        <v>125</v>
      </c>
      <c r="F427" s="28">
        <v>0</v>
      </c>
      <c r="G427" s="29" t="s">
        <v>124</v>
      </c>
      <c r="H427" s="28">
        <v>0</v>
      </c>
      <c r="I427" s="29" t="s">
        <v>123</v>
      </c>
      <c r="J427" s="28">
        <v>0</v>
      </c>
    </row>
    <row r="428" spans="1:10" ht="12" thickBot="1" x14ac:dyDescent="0.25">
      <c r="A428" s="29"/>
      <c r="B428" s="29"/>
      <c r="C428" s="29"/>
      <c r="D428" s="29"/>
      <c r="E428" s="29" t="s">
        <v>122</v>
      </c>
      <c r="F428" s="28">
        <v>0.08</v>
      </c>
      <c r="G428" s="29"/>
      <c r="H428" s="192" t="s">
        <v>121</v>
      </c>
      <c r="I428" s="192"/>
      <c r="J428" s="28">
        <v>0.49</v>
      </c>
    </row>
    <row r="429" spans="1:10" ht="12" customHeight="1" thickTop="1" x14ac:dyDescent="0.2">
      <c r="A429" s="27"/>
      <c r="B429" s="27"/>
      <c r="C429" s="27"/>
      <c r="D429" s="27"/>
      <c r="E429" s="27"/>
      <c r="F429" s="27"/>
      <c r="G429" s="27"/>
      <c r="H429" s="27"/>
      <c r="I429" s="27"/>
      <c r="J429" s="27"/>
    </row>
    <row r="430" spans="1:10" x14ac:dyDescent="0.2">
      <c r="A430" s="47"/>
      <c r="B430" s="45" t="s">
        <v>8</v>
      </c>
      <c r="C430" s="47" t="s">
        <v>9</v>
      </c>
      <c r="D430" s="47" t="s">
        <v>10</v>
      </c>
      <c r="E430" s="194" t="s">
        <v>145</v>
      </c>
      <c r="F430" s="194"/>
      <c r="G430" s="46" t="s">
        <v>11</v>
      </c>
      <c r="H430" s="45" t="s">
        <v>12</v>
      </c>
      <c r="I430" s="45" t="s">
        <v>13</v>
      </c>
      <c r="J430" s="45" t="s">
        <v>15</v>
      </c>
    </row>
    <row r="431" spans="1:10" ht="33.75" x14ac:dyDescent="0.2">
      <c r="A431" s="43" t="s">
        <v>144</v>
      </c>
      <c r="B431" s="44" t="s">
        <v>674</v>
      </c>
      <c r="C431" s="43" t="s">
        <v>82</v>
      </c>
      <c r="D431" s="43" t="s">
        <v>673</v>
      </c>
      <c r="E431" s="198" t="s">
        <v>222</v>
      </c>
      <c r="F431" s="198"/>
      <c r="G431" s="42" t="s">
        <v>137</v>
      </c>
      <c r="H431" s="41">
        <v>1</v>
      </c>
      <c r="I431" s="40">
        <v>1</v>
      </c>
      <c r="J431" s="40">
        <v>1</v>
      </c>
    </row>
    <row r="432" spans="1:10" ht="22.5" customHeight="1" x14ac:dyDescent="0.2">
      <c r="A432" s="33" t="s">
        <v>131</v>
      </c>
      <c r="B432" s="34" t="s">
        <v>672</v>
      </c>
      <c r="C432" s="33" t="s">
        <v>82</v>
      </c>
      <c r="D432" s="33" t="s">
        <v>671</v>
      </c>
      <c r="E432" s="191" t="s">
        <v>670</v>
      </c>
      <c r="F432" s="191"/>
      <c r="G432" s="32" t="s">
        <v>669</v>
      </c>
      <c r="H432" s="31">
        <v>1.2512000000000001</v>
      </c>
      <c r="I432" s="30">
        <v>0.8</v>
      </c>
      <c r="J432" s="30">
        <v>1</v>
      </c>
    </row>
    <row r="433" spans="1:10" x14ac:dyDescent="0.2">
      <c r="A433" s="29"/>
      <c r="B433" s="29"/>
      <c r="C433" s="29"/>
      <c r="D433" s="29"/>
      <c r="E433" s="29" t="s">
        <v>125</v>
      </c>
      <c r="F433" s="28">
        <v>0</v>
      </c>
      <c r="G433" s="29" t="s">
        <v>124</v>
      </c>
      <c r="H433" s="28">
        <v>0</v>
      </c>
      <c r="I433" s="29" t="s">
        <v>123</v>
      </c>
      <c r="J433" s="28">
        <v>0</v>
      </c>
    </row>
    <row r="434" spans="1:10" ht="12" thickBot="1" x14ac:dyDescent="0.25">
      <c r="A434" s="29"/>
      <c r="B434" s="29"/>
      <c r="C434" s="29"/>
      <c r="D434" s="29"/>
      <c r="E434" s="29" t="s">
        <v>122</v>
      </c>
      <c r="F434" s="28">
        <v>0.21</v>
      </c>
      <c r="G434" s="29"/>
      <c r="H434" s="192" t="s">
        <v>121</v>
      </c>
      <c r="I434" s="192"/>
      <c r="J434" s="28">
        <v>1.21</v>
      </c>
    </row>
    <row r="435" spans="1:10" ht="12" customHeight="1" thickTop="1" x14ac:dyDescent="0.2">
      <c r="A435" s="27"/>
      <c r="B435" s="27"/>
      <c r="C435" s="27"/>
      <c r="D435" s="27"/>
      <c r="E435" s="27"/>
      <c r="F435" s="27"/>
      <c r="G435" s="27"/>
      <c r="H435" s="27"/>
      <c r="I435" s="27"/>
      <c r="J435" s="27"/>
    </row>
    <row r="436" spans="1:10" x14ac:dyDescent="0.2">
      <c r="A436" s="47"/>
      <c r="B436" s="45" t="s">
        <v>8</v>
      </c>
      <c r="C436" s="47" t="s">
        <v>9</v>
      </c>
      <c r="D436" s="47" t="s">
        <v>10</v>
      </c>
      <c r="E436" s="194" t="s">
        <v>145</v>
      </c>
      <c r="F436" s="194"/>
      <c r="G436" s="46" t="s">
        <v>11</v>
      </c>
      <c r="H436" s="45" t="s">
        <v>12</v>
      </c>
      <c r="I436" s="45" t="s">
        <v>13</v>
      </c>
      <c r="J436" s="45" t="s">
        <v>15</v>
      </c>
    </row>
    <row r="437" spans="1:10" x14ac:dyDescent="0.2">
      <c r="A437" s="43" t="s">
        <v>144</v>
      </c>
      <c r="B437" s="44" t="s">
        <v>668</v>
      </c>
      <c r="C437" s="43" t="s">
        <v>54</v>
      </c>
      <c r="D437" s="43" t="s">
        <v>240</v>
      </c>
      <c r="E437" s="198" t="s">
        <v>344</v>
      </c>
      <c r="F437" s="198"/>
      <c r="G437" s="42" t="s">
        <v>46</v>
      </c>
      <c r="H437" s="41">
        <v>1</v>
      </c>
      <c r="I437" s="40">
        <v>53.53</v>
      </c>
      <c r="J437" s="40">
        <v>53.53</v>
      </c>
    </row>
    <row r="438" spans="1:10" ht="33.75" customHeight="1" x14ac:dyDescent="0.2">
      <c r="A438" s="194" t="s">
        <v>205</v>
      </c>
      <c r="B438" s="195" t="s">
        <v>8</v>
      </c>
      <c r="C438" s="194" t="s">
        <v>9</v>
      </c>
      <c r="D438" s="194" t="s">
        <v>204</v>
      </c>
      <c r="E438" s="195" t="s">
        <v>165</v>
      </c>
      <c r="F438" s="196" t="s">
        <v>203</v>
      </c>
      <c r="G438" s="195"/>
      <c r="H438" s="196" t="s">
        <v>202</v>
      </c>
      <c r="I438" s="195"/>
      <c r="J438" s="195" t="s">
        <v>162</v>
      </c>
    </row>
    <row r="439" spans="1:10" x14ac:dyDescent="0.2">
      <c r="A439" s="195"/>
      <c r="B439" s="195"/>
      <c r="C439" s="195"/>
      <c r="D439" s="195"/>
      <c r="E439" s="195"/>
      <c r="F439" s="45" t="s">
        <v>201</v>
      </c>
      <c r="G439" s="45" t="s">
        <v>200</v>
      </c>
      <c r="H439" s="45" t="s">
        <v>201</v>
      </c>
      <c r="I439" s="45" t="s">
        <v>200</v>
      </c>
      <c r="J439" s="195"/>
    </row>
    <row r="440" spans="1:10" x14ac:dyDescent="0.2">
      <c r="A440" s="33" t="s">
        <v>131</v>
      </c>
      <c r="B440" s="34" t="s">
        <v>443</v>
      </c>
      <c r="C440" s="33" t="s">
        <v>54</v>
      </c>
      <c r="D440" s="33" t="s">
        <v>442</v>
      </c>
      <c r="E440" s="31">
        <v>1</v>
      </c>
      <c r="F440" s="30">
        <v>0.46</v>
      </c>
      <c r="G440" s="30">
        <v>0.54</v>
      </c>
      <c r="H440" s="50">
        <v>353.99029999999999</v>
      </c>
      <c r="I440" s="50">
        <v>148.1833</v>
      </c>
      <c r="J440" s="50">
        <v>242.8545</v>
      </c>
    </row>
    <row r="441" spans="1:10" ht="12" customHeight="1" x14ac:dyDescent="0.2">
      <c r="A441" s="33" t="s">
        <v>131</v>
      </c>
      <c r="B441" s="34" t="s">
        <v>667</v>
      </c>
      <c r="C441" s="33" t="s">
        <v>54</v>
      </c>
      <c r="D441" s="33" t="s">
        <v>666</v>
      </c>
      <c r="E441" s="31">
        <v>1</v>
      </c>
      <c r="F441" s="30">
        <v>1</v>
      </c>
      <c r="G441" s="30">
        <v>0</v>
      </c>
      <c r="H441" s="50">
        <v>987.6848</v>
      </c>
      <c r="I441" s="50">
        <v>641.68129999999996</v>
      </c>
      <c r="J441" s="50">
        <v>987.6848</v>
      </c>
    </row>
    <row r="442" spans="1:10" x14ac:dyDescent="0.2">
      <c r="A442" s="33" t="s">
        <v>131</v>
      </c>
      <c r="B442" s="34" t="s">
        <v>665</v>
      </c>
      <c r="C442" s="33" t="s">
        <v>54</v>
      </c>
      <c r="D442" s="33" t="s">
        <v>664</v>
      </c>
      <c r="E442" s="31">
        <v>1</v>
      </c>
      <c r="F442" s="30">
        <v>1</v>
      </c>
      <c r="G442" s="30">
        <v>0</v>
      </c>
      <c r="H442" s="50">
        <v>506.18060000000003</v>
      </c>
      <c r="I442" s="50">
        <v>29.089200000000002</v>
      </c>
      <c r="J442" s="50">
        <v>506.18060000000003</v>
      </c>
    </row>
    <row r="443" spans="1:10" x14ac:dyDescent="0.2">
      <c r="A443" s="197"/>
      <c r="B443" s="197"/>
      <c r="C443" s="197"/>
      <c r="D443" s="197"/>
      <c r="E443" s="197"/>
      <c r="F443" s="197" t="s">
        <v>197</v>
      </c>
      <c r="G443" s="197"/>
      <c r="H443" s="197"/>
      <c r="I443" s="197"/>
      <c r="J443" s="48">
        <v>1736.7199000000001</v>
      </c>
    </row>
    <row r="444" spans="1:10" x14ac:dyDescent="0.2">
      <c r="A444" s="47" t="s">
        <v>196</v>
      </c>
      <c r="B444" s="45" t="s">
        <v>8</v>
      </c>
      <c r="C444" s="47" t="s">
        <v>9</v>
      </c>
      <c r="D444" s="47" t="s">
        <v>127</v>
      </c>
      <c r="E444" s="45" t="s">
        <v>165</v>
      </c>
      <c r="F444" s="195" t="s">
        <v>195</v>
      </c>
      <c r="G444" s="195"/>
      <c r="H444" s="195"/>
      <c r="I444" s="195"/>
      <c r="J444" s="45" t="s">
        <v>162</v>
      </c>
    </row>
    <row r="445" spans="1:10" ht="11.25" customHeight="1" x14ac:dyDescent="0.2">
      <c r="A445" s="33" t="s">
        <v>131</v>
      </c>
      <c r="B445" s="34" t="s">
        <v>192</v>
      </c>
      <c r="C445" s="33" t="s">
        <v>54</v>
      </c>
      <c r="D445" s="33" t="s">
        <v>191</v>
      </c>
      <c r="E445" s="31">
        <v>8</v>
      </c>
      <c r="F445" s="33"/>
      <c r="G445" s="33"/>
      <c r="H445" s="33"/>
      <c r="I445" s="50">
        <v>20.832899999999999</v>
      </c>
      <c r="J445" s="50">
        <v>166.66319999999999</v>
      </c>
    </row>
    <row r="446" spans="1:10" x14ac:dyDescent="0.2">
      <c r="A446" s="197"/>
      <c r="B446" s="197"/>
      <c r="C446" s="197"/>
      <c r="D446" s="197"/>
      <c r="E446" s="197"/>
      <c r="F446" s="197" t="s">
        <v>190</v>
      </c>
      <c r="G446" s="197"/>
      <c r="H446" s="197"/>
      <c r="I446" s="197"/>
      <c r="J446" s="48">
        <v>166.66319999999999</v>
      </c>
    </row>
    <row r="447" spans="1:10" x14ac:dyDescent="0.2">
      <c r="A447" s="197"/>
      <c r="B447" s="197"/>
      <c r="C447" s="197"/>
      <c r="D447" s="197"/>
      <c r="E447" s="197"/>
      <c r="F447" s="197" t="s">
        <v>189</v>
      </c>
      <c r="G447" s="197"/>
      <c r="H447" s="197"/>
      <c r="I447" s="197"/>
      <c r="J447" s="48">
        <v>0</v>
      </c>
    </row>
    <row r="448" spans="1:10" x14ac:dyDescent="0.2">
      <c r="A448" s="197"/>
      <c r="B448" s="197"/>
      <c r="C448" s="197"/>
      <c r="D448" s="197"/>
      <c r="E448" s="197"/>
      <c r="F448" s="197" t="s">
        <v>188</v>
      </c>
      <c r="G448" s="197"/>
      <c r="H448" s="197"/>
      <c r="I448" s="197"/>
      <c r="J448" s="48">
        <v>1903.3831</v>
      </c>
    </row>
    <row r="449" spans="1:10" x14ac:dyDescent="0.2">
      <c r="A449" s="197"/>
      <c r="B449" s="197"/>
      <c r="C449" s="197"/>
      <c r="D449" s="197"/>
      <c r="E449" s="197"/>
      <c r="F449" s="197" t="s">
        <v>187</v>
      </c>
      <c r="G449" s="197"/>
      <c r="H449" s="197"/>
      <c r="I449" s="197"/>
      <c r="J449" s="48">
        <v>3.5999999999999999E-3</v>
      </c>
    </row>
    <row r="450" spans="1:10" ht="11.25" customHeight="1" x14ac:dyDescent="0.2">
      <c r="A450" s="197"/>
      <c r="B450" s="197"/>
      <c r="C450" s="197"/>
      <c r="D450" s="197"/>
      <c r="E450" s="197"/>
      <c r="F450" s="197" t="s">
        <v>186</v>
      </c>
      <c r="G450" s="197"/>
      <c r="H450" s="197"/>
      <c r="I450" s="197"/>
      <c r="J450" s="48">
        <v>0.1023</v>
      </c>
    </row>
    <row r="451" spans="1:10" ht="11.25" customHeight="1" x14ac:dyDescent="0.2">
      <c r="A451" s="197"/>
      <c r="B451" s="197"/>
      <c r="C451" s="197"/>
      <c r="D451" s="197"/>
      <c r="E451" s="197"/>
      <c r="F451" s="197" t="s">
        <v>185</v>
      </c>
      <c r="G451" s="197"/>
      <c r="H451" s="197"/>
      <c r="I451" s="197"/>
      <c r="J451" s="48">
        <v>66.400000000000006</v>
      </c>
    </row>
    <row r="452" spans="1:10" x14ac:dyDescent="0.2">
      <c r="A452" s="197"/>
      <c r="B452" s="197"/>
      <c r="C452" s="197"/>
      <c r="D452" s="197"/>
      <c r="E452" s="197"/>
      <c r="F452" s="197" t="s">
        <v>184</v>
      </c>
      <c r="G452" s="197"/>
      <c r="H452" s="197"/>
      <c r="I452" s="197"/>
      <c r="J452" s="48">
        <v>28.665400000000002</v>
      </c>
    </row>
    <row r="453" spans="1:10" ht="11.25" customHeight="1" x14ac:dyDescent="0.2">
      <c r="A453" s="47" t="s">
        <v>183</v>
      </c>
      <c r="B453" s="45" t="s">
        <v>9</v>
      </c>
      <c r="C453" s="47" t="s">
        <v>8</v>
      </c>
      <c r="D453" s="47" t="s">
        <v>132</v>
      </c>
      <c r="E453" s="45" t="s">
        <v>165</v>
      </c>
      <c r="F453" s="45" t="s">
        <v>164</v>
      </c>
      <c r="G453" s="195" t="s">
        <v>170</v>
      </c>
      <c r="H453" s="195"/>
      <c r="I453" s="195"/>
      <c r="J453" s="45" t="s">
        <v>162</v>
      </c>
    </row>
    <row r="454" spans="1:10" ht="11.25" customHeight="1" x14ac:dyDescent="0.2">
      <c r="A454" s="33" t="s">
        <v>131</v>
      </c>
      <c r="B454" s="34" t="s">
        <v>54</v>
      </c>
      <c r="C454" s="33" t="s">
        <v>663</v>
      </c>
      <c r="D454" s="33" t="s">
        <v>662</v>
      </c>
      <c r="E454" s="31">
        <v>2.0000000000000002E-5</v>
      </c>
      <c r="F454" s="32" t="s">
        <v>106</v>
      </c>
      <c r="G454" s="199">
        <v>1915.9340999999999</v>
      </c>
      <c r="H454" s="199"/>
      <c r="I454" s="191"/>
      <c r="J454" s="50">
        <v>3.8300000000000001E-2</v>
      </c>
    </row>
    <row r="455" spans="1:10" ht="11.25" customHeight="1" x14ac:dyDescent="0.2">
      <c r="A455" s="33" t="s">
        <v>131</v>
      </c>
      <c r="B455" s="34" t="s">
        <v>54</v>
      </c>
      <c r="C455" s="33" t="s">
        <v>661</v>
      </c>
      <c r="D455" s="33" t="s">
        <v>660</v>
      </c>
      <c r="E455" s="31">
        <v>1.0000000000000001E-5</v>
      </c>
      <c r="F455" s="32" t="s">
        <v>106</v>
      </c>
      <c r="G455" s="199">
        <v>2457.5214000000001</v>
      </c>
      <c r="H455" s="199"/>
      <c r="I455" s="191"/>
      <c r="J455" s="50">
        <v>2.46E-2</v>
      </c>
    </row>
    <row r="456" spans="1:10" ht="11.25" customHeight="1" x14ac:dyDescent="0.2">
      <c r="A456" s="33" t="s">
        <v>131</v>
      </c>
      <c r="B456" s="34" t="s">
        <v>54</v>
      </c>
      <c r="C456" s="33" t="s">
        <v>659</v>
      </c>
      <c r="D456" s="33" t="s">
        <v>658</v>
      </c>
      <c r="E456" s="31">
        <v>6.0000000000000002E-5</v>
      </c>
      <c r="F456" s="32" t="s">
        <v>106</v>
      </c>
      <c r="G456" s="199">
        <v>32233.0903</v>
      </c>
      <c r="H456" s="199"/>
      <c r="I456" s="191"/>
      <c r="J456" s="50">
        <v>1.9339999999999999</v>
      </c>
    </row>
    <row r="457" spans="1:10" ht="11.25" customHeight="1" x14ac:dyDescent="0.2">
      <c r="A457" s="33" t="s">
        <v>131</v>
      </c>
      <c r="B457" s="34" t="s">
        <v>54</v>
      </c>
      <c r="C457" s="33" t="s">
        <v>657</v>
      </c>
      <c r="D457" s="33" t="s">
        <v>656</v>
      </c>
      <c r="E457" s="31">
        <v>4.0000000000000003E-5</v>
      </c>
      <c r="F457" s="32" t="s">
        <v>106</v>
      </c>
      <c r="G457" s="199">
        <v>24395.4794</v>
      </c>
      <c r="H457" s="199"/>
      <c r="I457" s="191"/>
      <c r="J457" s="50">
        <v>0.9758</v>
      </c>
    </row>
    <row r="458" spans="1:10" ht="11.25" customHeight="1" x14ac:dyDescent="0.2">
      <c r="A458" s="33" t="s">
        <v>131</v>
      </c>
      <c r="B458" s="34" t="s">
        <v>54</v>
      </c>
      <c r="C458" s="33" t="s">
        <v>655</v>
      </c>
      <c r="D458" s="33" t="s">
        <v>654</v>
      </c>
      <c r="E458" s="31">
        <v>3.0000000000000001E-5</v>
      </c>
      <c r="F458" s="32" t="s">
        <v>106</v>
      </c>
      <c r="G458" s="199">
        <v>21247.8488</v>
      </c>
      <c r="H458" s="199"/>
      <c r="I458" s="191"/>
      <c r="J458" s="50">
        <v>0.63739999999999997</v>
      </c>
    </row>
    <row r="459" spans="1:10" ht="11.25" customHeight="1" x14ac:dyDescent="0.2">
      <c r="A459" s="33" t="s">
        <v>131</v>
      </c>
      <c r="B459" s="34" t="s">
        <v>54</v>
      </c>
      <c r="C459" s="33" t="s">
        <v>653</v>
      </c>
      <c r="D459" s="33" t="s">
        <v>652</v>
      </c>
      <c r="E459" s="31">
        <v>4.0000000000000003E-5</v>
      </c>
      <c r="F459" s="32" t="s">
        <v>106</v>
      </c>
      <c r="G459" s="199">
        <v>24443.892599999999</v>
      </c>
      <c r="H459" s="199"/>
      <c r="I459" s="191"/>
      <c r="J459" s="50">
        <v>0.9778</v>
      </c>
    </row>
    <row r="460" spans="1:10" ht="11.25" customHeight="1" x14ac:dyDescent="0.2">
      <c r="A460" s="197"/>
      <c r="B460" s="197"/>
      <c r="C460" s="197"/>
      <c r="D460" s="197"/>
      <c r="E460" s="197"/>
      <c r="F460" s="197" t="s">
        <v>179</v>
      </c>
      <c r="G460" s="197"/>
      <c r="H460" s="197"/>
      <c r="I460" s="197"/>
      <c r="J460" s="48">
        <v>4.5879000000000003</v>
      </c>
    </row>
    <row r="461" spans="1:10" x14ac:dyDescent="0.2">
      <c r="A461" s="47" t="s">
        <v>178</v>
      </c>
      <c r="B461" s="45" t="s">
        <v>9</v>
      </c>
      <c r="C461" s="47" t="s">
        <v>8</v>
      </c>
      <c r="D461" s="47" t="s">
        <v>177</v>
      </c>
      <c r="E461" s="45" t="s">
        <v>165</v>
      </c>
      <c r="F461" s="45" t="s">
        <v>164</v>
      </c>
      <c r="G461" s="195" t="s">
        <v>170</v>
      </c>
      <c r="H461" s="195"/>
      <c r="I461" s="195"/>
      <c r="J461" s="45" t="s">
        <v>162</v>
      </c>
    </row>
    <row r="462" spans="1:10" ht="22.5" x14ac:dyDescent="0.2">
      <c r="A462" s="38" t="s">
        <v>175</v>
      </c>
      <c r="B462" s="39" t="s">
        <v>54</v>
      </c>
      <c r="C462" s="38">
        <v>4816010</v>
      </c>
      <c r="D462" s="38" t="s">
        <v>446</v>
      </c>
      <c r="E462" s="36">
        <v>0.56999999999999995</v>
      </c>
      <c r="F462" s="37" t="s">
        <v>46</v>
      </c>
      <c r="G462" s="201">
        <v>35.4</v>
      </c>
      <c r="H462" s="201"/>
      <c r="I462" s="200"/>
      <c r="J462" s="49">
        <v>20.178000000000001</v>
      </c>
    </row>
    <row r="463" spans="1:10" x14ac:dyDescent="0.2">
      <c r="A463" s="197"/>
      <c r="B463" s="197"/>
      <c r="C463" s="197"/>
      <c r="D463" s="197"/>
      <c r="E463" s="197"/>
      <c r="F463" s="197" t="s">
        <v>173</v>
      </c>
      <c r="G463" s="197"/>
      <c r="H463" s="197"/>
      <c r="I463" s="197"/>
      <c r="J463" s="48">
        <v>20.178000000000001</v>
      </c>
    </row>
    <row r="464" spans="1:10" x14ac:dyDescent="0.2">
      <c r="A464" s="29"/>
      <c r="B464" s="29"/>
      <c r="C464" s="29"/>
      <c r="D464" s="29"/>
      <c r="E464" s="29" t="s">
        <v>125</v>
      </c>
      <c r="F464" s="28">
        <v>1.5214950763393906</v>
      </c>
      <c r="G464" s="29" t="s">
        <v>124</v>
      </c>
      <c r="H464" s="28">
        <v>1.71</v>
      </c>
      <c r="I464" s="29" t="s">
        <v>123</v>
      </c>
      <c r="J464" s="28">
        <v>3.2337856352517407</v>
      </c>
    </row>
    <row r="465" spans="1:10" ht="12" thickBot="1" x14ac:dyDescent="0.25">
      <c r="A465" s="29"/>
      <c r="B465" s="29"/>
      <c r="C465" s="29"/>
      <c r="D465" s="29"/>
      <c r="E465" s="29" t="s">
        <v>122</v>
      </c>
      <c r="F465" s="28">
        <v>11.42</v>
      </c>
      <c r="G465" s="29"/>
      <c r="H465" s="192" t="s">
        <v>121</v>
      </c>
      <c r="I465" s="192"/>
      <c r="J465" s="28">
        <v>64.95</v>
      </c>
    </row>
    <row r="466" spans="1:10" ht="12" thickTop="1" x14ac:dyDescent="0.2">
      <c r="A466" s="27"/>
      <c r="B466" s="27"/>
      <c r="C466" s="27"/>
      <c r="D466" s="27"/>
      <c r="E466" s="27"/>
      <c r="F466" s="27"/>
      <c r="G466" s="27"/>
      <c r="H466" s="27"/>
      <c r="I466" s="27"/>
      <c r="J466" s="27"/>
    </row>
    <row r="467" spans="1:10" ht="11.25" customHeight="1" x14ac:dyDescent="0.2">
      <c r="A467" s="47"/>
      <c r="B467" s="45" t="s">
        <v>8</v>
      </c>
      <c r="C467" s="47" t="s">
        <v>9</v>
      </c>
      <c r="D467" s="47" t="s">
        <v>10</v>
      </c>
      <c r="E467" s="194" t="s">
        <v>145</v>
      </c>
      <c r="F467" s="194"/>
      <c r="G467" s="46" t="s">
        <v>11</v>
      </c>
      <c r="H467" s="45" t="s">
        <v>12</v>
      </c>
      <c r="I467" s="45" t="s">
        <v>13</v>
      </c>
      <c r="J467" s="45" t="s">
        <v>15</v>
      </c>
    </row>
    <row r="468" spans="1:10" ht="11.25" customHeight="1" x14ac:dyDescent="0.2">
      <c r="A468" s="43" t="s">
        <v>144</v>
      </c>
      <c r="B468" s="44" t="s">
        <v>233</v>
      </c>
      <c r="C468" s="43" t="s">
        <v>82</v>
      </c>
      <c r="D468" s="43" t="s">
        <v>232</v>
      </c>
      <c r="E468" s="198" t="s">
        <v>138</v>
      </c>
      <c r="F468" s="198"/>
      <c r="G468" s="42" t="s">
        <v>137</v>
      </c>
      <c r="H468" s="41">
        <v>1</v>
      </c>
      <c r="I468" s="40">
        <v>25.02</v>
      </c>
      <c r="J468" s="40">
        <v>25.02</v>
      </c>
    </row>
    <row r="469" spans="1:10" ht="22.5" x14ac:dyDescent="0.2">
      <c r="A469" s="38" t="s">
        <v>141</v>
      </c>
      <c r="B469" s="39" t="s">
        <v>603</v>
      </c>
      <c r="C469" s="38" t="s">
        <v>82</v>
      </c>
      <c r="D469" s="38" t="s">
        <v>602</v>
      </c>
      <c r="E469" s="200" t="s">
        <v>138</v>
      </c>
      <c r="F469" s="200"/>
      <c r="G469" s="37" t="s">
        <v>137</v>
      </c>
      <c r="H469" s="36">
        <v>1</v>
      </c>
      <c r="I469" s="35">
        <v>0.24</v>
      </c>
      <c r="J469" s="35">
        <v>0.24</v>
      </c>
    </row>
    <row r="470" spans="1:10" ht="11.25" customHeight="1" x14ac:dyDescent="0.2">
      <c r="A470" s="33" t="s">
        <v>131</v>
      </c>
      <c r="B470" s="34" t="s">
        <v>601</v>
      </c>
      <c r="C470" s="33" t="s">
        <v>82</v>
      </c>
      <c r="D470" s="33" t="s">
        <v>600</v>
      </c>
      <c r="E470" s="191" t="s">
        <v>127</v>
      </c>
      <c r="F470" s="191"/>
      <c r="G470" s="32" t="s">
        <v>137</v>
      </c>
      <c r="H470" s="31">
        <v>1</v>
      </c>
      <c r="I470" s="30">
        <v>18.21</v>
      </c>
      <c r="J470" s="30">
        <v>18.21</v>
      </c>
    </row>
    <row r="471" spans="1:10" x14ac:dyDescent="0.2">
      <c r="A471" s="33" t="s">
        <v>131</v>
      </c>
      <c r="B471" s="34" t="s">
        <v>407</v>
      </c>
      <c r="C471" s="33" t="s">
        <v>82</v>
      </c>
      <c r="D471" s="33" t="s">
        <v>406</v>
      </c>
      <c r="E471" s="191" t="s">
        <v>132</v>
      </c>
      <c r="F471" s="191"/>
      <c r="G471" s="32" t="s">
        <v>137</v>
      </c>
      <c r="H471" s="31">
        <v>1</v>
      </c>
      <c r="I471" s="30">
        <v>2.39</v>
      </c>
      <c r="J471" s="30">
        <v>2.39</v>
      </c>
    </row>
    <row r="472" spans="1:10" ht="12" customHeight="1" x14ac:dyDescent="0.2">
      <c r="A472" s="33" t="s">
        <v>131</v>
      </c>
      <c r="B472" s="34" t="s">
        <v>405</v>
      </c>
      <c r="C472" s="33" t="s">
        <v>82</v>
      </c>
      <c r="D472" s="33" t="s">
        <v>404</v>
      </c>
      <c r="E472" s="191" t="s">
        <v>132</v>
      </c>
      <c r="F472" s="191"/>
      <c r="G472" s="32" t="s">
        <v>137</v>
      </c>
      <c r="H472" s="31">
        <v>1</v>
      </c>
      <c r="I472" s="30">
        <v>0.74</v>
      </c>
      <c r="J472" s="30">
        <v>0.74</v>
      </c>
    </row>
    <row r="473" spans="1:10" x14ac:dyDescent="0.2">
      <c r="A473" s="33" t="s">
        <v>131</v>
      </c>
      <c r="B473" s="34" t="s">
        <v>369</v>
      </c>
      <c r="C473" s="33" t="s">
        <v>82</v>
      </c>
      <c r="D473" s="33" t="s">
        <v>368</v>
      </c>
      <c r="E473" s="191" t="s">
        <v>132</v>
      </c>
      <c r="F473" s="191"/>
      <c r="G473" s="32" t="s">
        <v>137</v>
      </c>
      <c r="H473" s="31">
        <v>1</v>
      </c>
      <c r="I473" s="30">
        <v>1.34</v>
      </c>
      <c r="J473" s="30">
        <v>1.34</v>
      </c>
    </row>
    <row r="474" spans="1:10" x14ac:dyDescent="0.2">
      <c r="A474" s="33" t="s">
        <v>131</v>
      </c>
      <c r="B474" s="34" t="s">
        <v>367</v>
      </c>
      <c r="C474" s="33" t="s">
        <v>82</v>
      </c>
      <c r="D474" s="33" t="s">
        <v>366</v>
      </c>
      <c r="E474" s="191" t="s">
        <v>132</v>
      </c>
      <c r="F474" s="191"/>
      <c r="G474" s="32" t="s">
        <v>137</v>
      </c>
      <c r="H474" s="31">
        <v>1</v>
      </c>
      <c r="I474" s="30">
        <v>0.04</v>
      </c>
      <c r="J474" s="30">
        <v>0.04</v>
      </c>
    </row>
    <row r="475" spans="1:10" ht="11.25" customHeight="1" x14ac:dyDescent="0.2">
      <c r="A475" s="33" t="s">
        <v>131</v>
      </c>
      <c r="B475" s="34" t="s">
        <v>651</v>
      </c>
      <c r="C475" s="33" t="s">
        <v>82</v>
      </c>
      <c r="D475" s="33" t="s">
        <v>650</v>
      </c>
      <c r="E475" s="191" t="s">
        <v>132</v>
      </c>
      <c r="F475" s="191"/>
      <c r="G475" s="32" t="s">
        <v>137</v>
      </c>
      <c r="H475" s="31">
        <v>1</v>
      </c>
      <c r="I475" s="30">
        <v>0.82</v>
      </c>
      <c r="J475" s="30">
        <v>0.82</v>
      </c>
    </row>
    <row r="476" spans="1:10" ht="22.5" customHeight="1" x14ac:dyDescent="0.2">
      <c r="A476" s="33" t="s">
        <v>131</v>
      </c>
      <c r="B476" s="34" t="s">
        <v>649</v>
      </c>
      <c r="C476" s="33" t="s">
        <v>82</v>
      </c>
      <c r="D476" s="33" t="s">
        <v>648</v>
      </c>
      <c r="E476" s="191" t="s">
        <v>132</v>
      </c>
      <c r="F476" s="191"/>
      <c r="G476" s="32" t="s">
        <v>137</v>
      </c>
      <c r="H476" s="31">
        <v>1</v>
      </c>
      <c r="I476" s="30">
        <v>1.24</v>
      </c>
      <c r="J476" s="30">
        <v>1.24</v>
      </c>
    </row>
    <row r="477" spans="1:10" x14ac:dyDescent="0.2">
      <c r="A477" s="29"/>
      <c r="B477" s="29"/>
      <c r="C477" s="29"/>
      <c r="D477" s="29"/>
      <c r="E477" s="29" t="s">
        <v>125</v>
      </c>
      <c r="F477" s="28">
        <v>8.6807189000000005</v>
      </c>
      <c r="G477" s="29" t="s">
        <v>124</v>
      </c>
      <c r="H477" s="28">
        <v>9.77</v>
      </c>
      <c r="I477" s="29" t="s">
        <v>123</v>
      </c>
      <c r="J477" s="28">
        <v>18.45</v>
      </c>
    </row>
    <row r="478" spans="1:10" ht="12" thickBot="1" x14ac:dyDescent="0.25">
      <c r="A478" s="29"/>
      <c r="B478" s="29"/>
      <c r="C478" s="29"/>
      <c r="D478" s="29"/>
      <c r="E478" s="29" t="s">
        <v>122</v>
      </c>
      <c r="F478" s="28">
        <v>5.34</v>
      </c>
      <c r="G478" s="29"/>
      <c r="H478" s="192" t="s">
        <v>121</v>
      </c>
      <c r="I478" s="192"/>
      <c r="J478" s="28">
        <v>30.36</v>
      </c>
    </row>
    <row r="479" spans="1:10" ht="12" thickTop="1" x14ac:dyDescent="0.2">
      <c r="A479" s="27"/>
      <c r="B479" s="27"/>
      <c r="C479" s="27"/>
      <c r="D479" s="27"/>
      <c r="E479" s="27"/>
      <c r="F479" s="27"/>
      <c r="G479" s="27"/>
      <c r="H479" s="27"/>
      <c r="I479" s="27"/>
      <c r="J479" s="27"/>
    </row>
    <row r="480" spans="1:10" x14ac:dyDescent="0.2">
      <c r="A480" s="47"/>
      <c r="B480" s="45" t="s">
        <v>8</v>
      </c>
      <c r="C480" s="47" t="s">
        <v>9</v>
      </c>
      <c r="D480" s="47" t="s">
        <v>10</v>
      </c>
      <c r="E480" s="194" t="s">
        <v>145</v>
      </c>
      <c r="F480" s="194"/>
      <c r="G480" s="46" t="s">
        <v>11</v>
      </c>
      <c r="H480" s="45" t="s">
        <v>12</v>
      </c>
      <c r="I480" s="45" t="s">
        <v>13</v>
      </c>
      <c r="J480" s="45" t="s">
        <v>15</v>
      </c>
    </row>
    <row r="481" spans="1:10" ht="22.5" x14ac:dyDescent="0.2">
      <c r="A481" s="43" t="s">
        <v>144</v>
      </c>
      <c r="B481" s="44" t="s">
        <v>272</v>
      </c>
      <c r="C481" s="43" t="s">
        <v>82</v>
      </c>
      <c r="D481" s="43" t="s">
        <v>271</v>
      </c>
      <c r="E481" s="198" t="s">
        <v>222</v>
      </c>
      <c r="F481" s="198"/>
      <c r="G481" s="42" t="s">
        <v>225</v>
      </c>
      <c r="H481" s="41">
        <v>1</v>
      </c>
      <c r="I481" s="40">
        <v>77.989999999999995</v>
      </c>
      <c r="J481" s="40">
        <v>77.989999999999995</v>
      </c>
    </row>
    <row r="482" spans="1:10" ht="22.5" x14ac:dyDescent="0.2">
      <c r="A482" s="38" t="s">
        <v>141</v>
      </c>
      <c r="B482" s="39" t="s">
        <v>509</v>
      </c>
      <c r="C482" s="38" t="s">
        <v>82</v>
      </c>
      <c r="D482" s="38" t="s">
        <v>508</v>
      </c>
      <c r="E482" s="200" t="s">
        <v>138</v>
      </c>
      <c r="F482" s="200"/>
      <c r="G482" s="37" t="s">
        <v>137</v>
      </c>
      <c r="H482" s="36">
        <v>1</v>
      </c>
      <c r="I482" s="35">
        <v>23.97</v>
      </c>
      <c r="J482" s="35">
        <v>23.97</v>
      </c>
    </row>
    <row r="483" spans="1:10" ht="22.5" x14ac:dyDescent="0.2">
      <c r="A483" s="38" t="s">
        <v>141</v>
      </c>
      <c r="B483" s="39" t="s">
        <v>647</v>
      </c>
      <c r="C483" s="38" t="s">
        <v>82</v>
      </c>
      <c r="D483" s="38" t="s">
        <v>646</v>
      </c>
      <c r="E483" s="200" t="s">
        <v>222</v>
      </c>
      <c r="F483" s="200"/>
      <c r="G483" s="37" t="s">
        <v>137</v>
      </c>
      <c r="H483" s="36">
        <v>1</v>
      </c>
      <c r="I483" s="35">
        <v>4.93</v>
      </c>
      <c r="J483" s="35">
        <v>4.93</v>
      </c>
    </row>
    <row r="484" spans="1:10" ht="22.5" x14ac:dyDescent="0.2">
      <c r="A484" s="38" t="s">
        <v>141</v>
      </c>
      <c r="B484" s="39" t="s">
        <v>643</v>
      </c>
      <c r="C484" s="38" t="s">
        <v>82</v>
      </c>
      <c r="D484" s="38" t="s">
        <v>642</v>
      </c>
      <c r="E484" s="200" t="s">
        <v>222</v>
      </c>
      <c r="F484" s="200"/>
      <c r="G484" s="37" t="s">
        <v>137</v>
      </c>
      <c r="H484" s="36">
        <v>1</v>
      </c>
      <c r="I484" s="35">
        <v>1.52</v>
      </c>
      <c r="J484" s="35">
        <v>1.52</v>
      </c>
    </row>
    <row r="485" spans="1:10" ht="12" customHeight="1" x14ac:dyDescent="0.2">
      <c r="A485" s="38" t="s">
        <v>141</v>
      </c>
      <c r="B485" s="39" t="s">
        <v>645</v>
      </c>
      <c r="C485" s="38" t="s">
        <v>82</v>
      </c>
      <c r="D485" s="38" t="s">
        <v>644</v>
      </c>
      <c r="E485" s="200" t="s">
        <v>222</v>
      </c>
      <c r="F485" s="200"/>
      <c r="G485" s="37" t="s">
        <v>137</v>
      </c>
      <c r="H485" s="36">
        <v>1</v>
      </c>
      <c r="I485" s="35">
        <v>0.61</v>
      </c>
      <c r="J485" s="35">
        <v>0.61</v>
      </c>
    </row>
    <row r="486" spans="1:10" ht="22.5" x14ac:dyDescent="0.2">
      <c r="A486" s="38" t="s">
        <v>141</v>
      </c>
      <c r="B486" s="39" t="s">
        <v>641</v>
      </c>
      <c r="C486" s="38" t="s">
        <v>82</v>
      </c>
      <c r="D486" s="38" t="s">
        <v>640</v>
      </c>
      <c r="E486" s="200" t="s">
        <v>222</v>
      </c>
      <c r="F486" s="200"/>
      <c r="G486" s="37" t="s">
        <v>137</v>
      </c>
      <c r="H486" s="36">
        <v>1</v>
      </c>
      <c r="I486" s="35">
        <v>6.16</v>
      </c>
      <c r="J486" s="35">
        <v>6.16</v>
      </c>
    </row>
    <row r="487" spans="1:10" ht="22.5" x14ac:dyDescent="0.2">
      <c r="A487" s="38" t="s">
        <v>141</v>
      </c>
      <c r="B487" s="39" t="s">
        <v>637</v>
      </c>
      <c r="C487" s="38" t="s">
        <v>82</v>
      </c>
      <c r="D487" s="38" t="s">
        <v>636</v>
      </c>
      <c r="E487" s="200" t="s">
        <v>222</v>
      </c>
      <c r="F487" s="200"/>
      <c r="G487" s="37" t="s">
        <v>137</v>
      </c>
      <c r="H487" s="36">
        <v>1</v>
      </c>
      <c r="I487" s="35">
        <v>40.799999999999997</v>
      </c>
      <c r="J487" s="35">
        <v>40.799999999999997</v>
      </c>
    </row>
    <row r="488" spans="1:10" ht="22.5" customHeight="1" x14ac:dyDescent="0.2">
      <c r="A488" s="29"/>
      <c r="B488" s="29"/>
      <c r="C488" s="29"/>
      <c r="D488" s="29"/>
      <c r="E488" s="29" t="s">
        <v>125</v>
      </c>
      <c r="F488" s="28">
        <v>8.7465889000000008</v>
      </c>
      <c r="G488" s="29" t="s">
        <v>124</v>
      </c>
      <c r="H488" s="28">
        <v>9.84</v>
      </c>
      <c r="I488" s="29" t="s">
        <v>123</v>
      </c>
      <c r="J488" s="28">
        <v>18.59</v>
      </c>
    </row>
    <row r="489" spans="1:10" ht="22.5" customHeight="1" thickBot="1" x14ac:dyDescent="0.25">
      <c r="A489" s="29"/>
      <c r="B489" s="29"/>
      <c r="C489" s="29"/>
      <c r="D489" s="29"/>
      <c r="E489" s="29" t="s">
        <v>122</v>
      </c>
      <c r="F489" s="28">
        <v>16.649999999999999</v>
      </c>
      <c r="G489" s="29"/>
      <c r="H489" s="192" t="s">
        <v>121</v>
      </c>
      <c r="I489" s="192"/>
      <c r="J489" s="28">
        <v>94.64</v>
      </c>
    </row>
    <row r="490" spans="1:10" ht="22.5" customHeight="1" thickTop="1" x14ac:dyDescent="0.2">
      <c r="A490" s="27"/>
      <c r="B490" s="27"/>
      <c r="C490" s="27"/>
      <c r="D490" s="27"/>
      <c r="E490" s="27"/>
      <c r="F490" s="27"/>
      <c r="G490" s="27"/>
      <c r="H490" s="27"/>
      <c r="I490" s="27"/>
      <c r="J490" s="27"/>
    </row>
    <row r="491" spans="1:10" ht="22.5" customHeight="1" x14ac:dyDescent="0.2">
      <c r="A491" s="47"/>
      <c r="B491" s="45" t="s">
        <v>8</v>
      </c>
      <c r="C491" s="47" t="s">
        <v>9</v>
      </c>
      <c r="D491" s="47" t="s">
        <v>10</v>
      </c>
      <c r="E491" s="194" t="s">
        <v>145</v>
      </c>
      <c r="F491" s="194"/>
      <c r="G491" s="46" t="s">
        <v>11</v>
      </c>
      <c r="H491" s="45" t="s">
        <v>12</v>
      </c>
      <c r="I491" s="45" t="s">
        <v>13</v>
      </c>
      <c r="J491" s="45" t="s">
        <v>15</v>
      </c>
    </row>
    <row r="492" spans="1:10" ht="22.5" customHeight="1" x14ac:dyDescent="0.2">
      <c r="A492" s="43" t="s">
        <v>144</v>
      </c>
      <c r="B492" s="44" t="s">
        <v>647</v>
      </c>
      <c r="C492" s="43" t="s">
        <v>82</v>
      </c>
      <c r="D492" s="43" t="s">
        <v>646</v>
      </c>
      <c r="E492" s="198" t="s">
        <v>222</v>
      </c>
      <c r="F492" s="198"/>
      <c r="G492" s="42" t="s">
        <v>137</v>
      </c>
      <c r="H492" s="41">
        <v>1</v>
      </c>
      <c r="I492" s="40">
        <v>4.93</v>
      </c>
      <c r="J492" s="40">
        <v>4.93</v>
      </c>
    </row>
    <row r="493" spans="1:10" ht="22.5" customHeight="1" x14ac:dyDescent="0.2">
      <c r="A493" s="33" t="s">
        <v>131</v>
      </c>
      <c r="B493" s="34" t="s">
        <v>639</v>
      </c>
      <c r="C493" s="33" t="s">
        <v>82</v>
      </c>
      <c r="D493" s="33" t="s">
        <v>638</v>
      </c>
      <c r="E493" s="191" t="s">
        <v>311</v>
      </c>
      <c r="F493" s="191"/>
      <c r="G493" s="32" t="s">
        <v>126</v>
      </c>
      <c r="H493" s="31">
        <v>4.8000000000000001E-5</v>
      </c>
      <c r="I493" s="30">
        <v>102815.43</v>
      </c>
      <c r="J493" s="30">
        <v>4.93</v>
      </c>
    </row>
    <row r="494" spans="1:10" ht="22.5" customHeight="1" x14ac:dyDescent="0.2">
      <c r="A494" s="29"/>
      <c r="B494" s="29"/>
      <c r="C494" s="29"/>
      <c r="D494" s="29"/>
      <c r="E494" s="29" t="s">
        <v>125</v>
      </c>
      <c r="F494" s="28">
        <v>0</v>
      </c>
      <c r="G494" s="29" t="s">
        <v>124</v>
      </c>
      <c r="H494" s="28">
        <v>0</v>
      </c>
      <c r="I494" s="29" t="s">
        <v>123</v>
      </c>
      <c r="J494" s="28">
        <v>0</v>
      </c>
    </row>
    <row r="495" spans="1:10" ht="12" thickBot="1" x14ac:dyDescent="0.25">
      <c r="A495" s="29"/>
      <c r="B495" s="29"/>
      <c r="C495" s="29"/>
      <c r="D495" s="29"/>
      <c r="E495" s="29" t="s">
        <v>122</v>
      </c>
      <c r="F495" s="28">
        <v>1.05</v>
      </c>
      <c r="G495" s="29"/>
      <c r="H495" s="192" t="s">
        <v>121</v>
      </c>
      <c r="I495" s="192"/>
      <c r="J495" s="28">
        <v>5.98</v>
      </c>
    </row>
    <row r="496" spans="1:10" ht="12" customHeight="1" thickTop="1" x14ac:dyDescent="0.2">
      <c r="A496" s="27"/>
      <c r="B496" s="27"/>
      <c r="C496" s="27"/>
      <c r="D496" s="27"/>
      <c r="E496" s="27"/>
      <c r="F496" s="27"/>
      <c r="G496" s="27"/>
      <c r="H496" s="27"/>
      <c r="I496" s="27"/>
      <c r="J496" s="27"/>
    </row>
    <row r="497" spans="1:10" x14ac:dyDescent="0.2">
      <c r="A497" s="47"/>
      <c r="B497" s="45" t="s">
        <v>8</v>
      </c>
      <c r="C497" s="47" t="s">
        <v>9</v>
      </c>
      <c r="D497" s="47" t="s">
        <v>10</v>
      </c>
      <c r="E497" s="194" t="s">
        <v>145</v>
      </c>
      <c r="F497" s="194"/>
      <c r="G497" s="46" t="s">
        <v>11</v>
      </c>
      <c r="H497" s="45" t="s">
        <v>12</v>
      </c>
      <c r="I497" s="45" t="s">
        <v>13</v>
      </c>
      <c r="J497" s="45" t="s">
        <v>15</v>
      </c>
    </row>
    <row r="498" spans="1:10" ht="22.5" x14ac:dyDescent="0.2">
      <c r="A498" s="43" t="s">
        <v>144</v>
      </c>
      <c r="B498" s="44" t="s">
        <v>645</v>
      </c>
      <c r="C498" s="43" t="s">
        <v>82</v>
      </c>
      <c r="D498" s="43" t="s">
        <v>644</v>
      </c>
      <c r="E498" s="198" t="s">
        <v>222</v>
      </c>
      <c r="F498" s="198"/>
      <c r="G498" s="42" t="s">
        <v>137</v>
      </c>
      <c r="H498" s="41">
        <v>1</v>
      </c>
      <c r="I498" s="40">
        <v>0.61</v>
      </c>
      <c r="J498" s="40">
        <v>0.61</v>
      </c>
    </row>
    <row r="499" spans="1:10" ht="22.5" customHeight="1" x14ac:dyDescent="0.2">
      <c r="A499" s="33" t="s">
        <v>131</v>
      </c>
      <c r="B499" s="34" t="s">
        <v>639</v>
      </c>
      <c r="C499" s="33" t="s">
        <v>82</v>
      </c>
      <c r="D499" s="33" t="s">
        <v>638</v>
      </c>
      <c r="E499" s="191" t="s">
        <v>311</v>
      </c>
      <c r="F499" s="191"/>
      <c r="G499" s="32" t="s">
        <v>126</v>
      </c>
      <c r="H499" s="31">
        <v>6.0000000000000002E-6</v>
      </c>
      <c r="I499" s="30">
        <v>102815.43</v>
      </c>
      <c r="J499" s="30">
        <v>0.61</v>
      </c>
    </row>
    <row r="500" spans="1:10" x14ac:dyDescent="0.2">
      <c r="A500" s="29"/>
      <c r="B500" s="29"/>
      <c r="C500" s="29"/>
      <c r="D500" s="29"/>
      <c r="E500" s="29" t="s">
        <v>125</v>
      </c>
      <c r="F500" s="28">
        <v>0</v>
      </c>
      <c r="G500" s="29" t="s">
        <v>124</v>
      </c>
      <c r="H500" s="28">
        <v>0</v>
      </c>
      <c r="I500" s="29" t="s">
        <v>123</v>
      </c>
      <c r="J500" s="28">
        <v>0</v>
      </c>
    </row>
    <row r="501" spans="1:10" ht="12" thickBot="1" x14ac:dyDescent="0.25">
      <c r="A501" s="29"/>
      <c r="B501" s="29"/>
      <c r="C501" s="29"/>
      <c r="D501" s="29"/>
      <c r="E501" s="29" t="s">
        <v>122</v>
      </c>
      <c r="F501" s="28">
        <v>0.13</v>
      </c>
      <c r="G501" s="29"/>
      <c r="H501" s="192" t="s">
        <v>121</v>
      </c>
      <c r="I501" s="192"/>
      <c r="J501" s="28">
        <v>0.74</v>
      </c>
    </row>
    <row r="502" spans="1:10" ht="12" customHeight="1" thickTop="1" x14ac:dyDescent="0.2">
      <c r="A502" s="27"/>
      <c r="B502" s="27"/>
      <c r="C502" s="27"/>
      <c r="D502" s="27"/>
      <c r="E502" s="27"/>
      <c r="F502" s="27"/>
      <c r="G502" s="27"/>
      <c r="H502" s="27"/>
      <c r="I502" s="27"/>
      <c r="J502" s="27"/>
    </row>
    <row r="503" spans="1:10" x14ac:dyDescent="0.2">
      <c r="A503" s="47"/>
      <c r="B503" s="45" t="s">
        <v>8</v>
      </c>
      <c r="C503" s="47" t="s">
        <v>9</v>
      </c>
      <c r="D503" s="47" t="s">
        <v>10</v>
      </c>
      <c r="E503" s="194" t="s">
        <v>145</v>
      </c>
      <c r="F503" s="194"/>
      <c r="G503" s="46" t="s">
        <v>11</v>
      </c>
      <c r="H503" s="45" t="s">
        <v>12</v>
      </c>
      <c r="I503" s="45" t="s">
        <v>13</v>
      </c>
      <c r="J503" s="45" t="s">
        <v>15</v>
      </c>
    </row>
    <row r="504" spans="1:10" ht="22.5" x14ac:dyDescent="0.2">
      <c r="A504" s="43" t="s">
        <v>144</v>
      </c>
      <c r="B504" s="44" t="s">
        <v>643</v>
      </c>
      <c r="C504" s="43" t="s">
        <v>82</v>
      </c>
      <c r="D504" s="43" t="s">
        <v>642</v>
      </c>
      <c r="E504" s="198" t="s">
        <v>222</v>
      </c>
      <c r="F504" s="198"/>
      <c r="G504" s="42" t="s">
        <v>137</v>
      </c>
      <c r="H504" s="41">
        <v>1</v>
      </c>
      <c r="I504" s="40">
        <v>1.52</v>
      </c>
      <c r="J504" s="40">
        <v>1.52</v>
      </c>
    </row>
    <row r="505" spans="1:10" ht="22.5" customHeight="1" x14ac:dyDescent="0.2">
      <c r="A505" s="33" t="s">
        <v>131</v>
      </c>
      <c r="B505" s="34" t="s">
        <v>639</v>
      </c>
      <c r="C505" s="33" t="s">
        <v>82</v>
      </c>
      <c r="D505" s="33" t="s">
        <v>638</v>
      </c>
      <c r="E505" s="191" t="s">
        <v>311</v>
      </c>
      <c r="F505" s="191"/>
      <c r="G505" s="32" t="s">
        <v>126</v>
      </c>
      <c r="H505" s="31">
        <v>1.4800000000000001E-5</v>
      </c>
      <c r="I505" s="30">
        <v>102815.43</v>
      </c>
      <c r="J505" s="30">
        <v>1.52</v>
      </c>
    </row>
    <row r="506" spans="1:10" x14ac:dyDescent="0.2">
      <c r="A506" s="29"/>
      <c r="B506" s="29"/>
      <c r="C506" s="29"/>
      <c r="D506" s="29"/>
      <c r="E506" s="29" t="s">
        <v>125</v>
      </c>
      <c r="F506" s="28">
        <v>0</v>
      </c>
      <c r="G506" s="29" t="s">
        <v>124</v>
      </c>
      <c r="H506" s="28">
        <v>0</v>
      </c>
      <c r="I506" s="29" t="s">
        <v>123</v>
      </c>
      <c r="J506" s="28">
        <v>0</v>
      </c>
    </row>
    <row r="507" spans="1:10" ht="12" thickBot="1" x14ac:dyDescent="0.25">
      <c r="A507" s="29"/>
      <c r="B507" s="29"/>
      <c r="C507" s="29"/>
      <c r="D507" s="29"/>
      <c r="E507" s="29" t="s">
        <v>122</v>
      </c>
      <c r="F507" s="28">
        <v>0.32</v>
      </c>
      <c r="G507" s="29"/>
      <c r="H507" s="192" t="s">
        <v>121</v>
      </c>
      <c r="I507" s="192"/>
      <c r="J507" s="28">
        <v>1.84</v>
      </c>
    </row>
    <row r="508" spans="1:10" ht="12" customHeight="1" thickTop="1" x14ac:dyDescent="0.2">
      <c r="A508" s="27"/>
      <c r="B508" s="27"/>
      <c r="C508" s="27"/>
      <c r="D508" s="27"/>
      <c r="E508" s="27"/>
      <c r="F508" s="27"/>
      <c r="G508" s="27"/>
      <c r="H508" s="27"/>
      <c r="I508" s="27"/>
      <c r="J508" s="27"/>
    </row>
    <row r="509" spans="1:10" x14ac:dyDescent="0.2">
      <c r="A509" s="47"/>
      <c r="B509" s="45" t="s">
        <v>8</v>
      </c>
      <c r="C509" s="47" t="s">
        <v>9</v>
      </c>
      <c r="D509" s="47" t="s">
        <v>10</v>
      </c>
      <c r="E509" s="194" t="s">
        <v>145</v>
      </c>
      <c r="F509" s="194"/>
      <c r="G509" s="46" t="s">
        <v>11</v>
      </c>
      <c r="H509" s="45" t="s">
        <v>12</v>
      </c>
      <c r="I509" s="45" t="s">
        <v>13</v>
      </c>
      <c r="J509" s="45" t="s">
        <v>15</v>
      </c>
    </row>
    <row r="510" spans="1:10" ht="22.5" x14ac:dyDescent="0.2">
      <c r="A510" s="43" t="s">
        <v>144</v>
      </c>
      <c r="B510" s="44" t="s">
        <v>641</v>
      </c>
      <c r="C510" s="43" t="s">
        <v>82</v>
      </c>
      <c r="D510" s="43" t="s">
        <v>640</v>
      </c>
      <c r="E510" s="198" t="s">
        <v>222</v>
      </c>
      <c r="F510" s="198"/>
      <c r="G510" s="42" t="s">
        <v>137</v>
      </c>
      <c r="H510" s="41">
        <v>1</v>
      </c>
      <c r="I510" s="40">
        <v>6.16</v>
      </c>
      <c r="J510" s="40">
        <v>6.16</v>
      </c>
    </row>
    <row r="511" spans="1:10" ht="22.5" customHeight="1" x14ac:dyDescent="0.2">
      <c r="A511" s="33" t="s">
        <v>131</v>
      </c>
      <c r="B511" s="34" t="s">
        <v>639</v>
      </c>
      <c r="C511" s="33" t="s">
        <v>82</v>
      </c>
      <c r="D511" s="33" t="s">
        <v>638</v>
      </c>
      <c r="E511" s="191" t="s">
        <v>311</v>
      </c>
      <c r="F511" s="191"/>
      <c r="G511" s="32" t="s">
        <v>126</v>
      </c>
      <c r="H511" s="31">
        <v>6.0000000000000002E-5</v>
      </c>
      <c r="I511" s="30">
        <v>102815.43</v>
      </c>
      <c r="J511" s="30">
        <v>6.16</v>
      </c>
    </row>
    <row r="512" spans="1:10" x14ac:dyDescent="0.2">
      <c r="A512" s="29"/>
      <c r="B512" s="29"/>
      <c r="C512" s="29"/>
      <c r="D512" s="29"/>
      <c r="E512" s="29" t="s">
        <v>125</v>
      </c>
      <c r="F512" s="28">
        <v>0</v>
      </c>
      <c r="G512" s="29" t="s">
        <v>124</v>
      </c>
      <c r="H512" s="28">
        <v>0</v>
      </c>
      <c r="I512" s="29" t="s">
        <v>123</v>
      </c>
      <c r="J512" s="28">
        <v>0</v>
      </c>
    </row>
    <row r="513" spans="1:10" ht="12" thickBot="1" x14ac:dyDescent="0.25">
      <c r="A513" s="29"/>
      <c r="B513" s="29"/>
      <c r="C513" s="29"/>
      <c r="D513" s="29"/>
      <c r="E513" s="29" t="s">
        <v>122</v>
      </c>
      <c r="F513" s="28">
        <v>1.31</v>
      </c>
      <c r="G513" s="29"/>
      <c r="H513" s="192" t="s">
        <v>121</v>
      </c>
      <c r="I513" s="192"/>
      <c r="J513" s="28">
        <v>7.47</v>
      </c>
    </row>
    <row r="514" spans="1:10" ht="12" customHeight="1" thickTop="1" x14ac:dyDescent="0.2">
      <c r="A514" s="27"/>
      <c r="B514" s="27"/>
      <c r="C514" s="27"/>
      <c r="D514" s="27"/>
      <c r="E514" s="27"/>
      <c r="F514" s="27"/>
      <c r="G514" s="27"/>
      <c r="H514" s="27"/>
      <c r="I514" s="27"/>
      <c r="J514" s="27"/>
    </row>
    <row r="515" spans="1:10" x14ac:dyDescent="0.2">
      <c r="A515" s="47"/>
      <c r="B515" s="45" t="s">
        <v>8</v>
      </c>
      <c r="C515" s="47" t="s">
        <v>9</v>
      </c>
      <c r="D515" s="47" t="s">
        <v>10</v>
      </c>
      <c r="E515" s="194" t="s">
        <v>145</v>
      </c>
      <c r="F515" s="194"/>
      <c r="G515" s="46" t="s">
        <v>11</v>
      </c>
      <c r="H515" s="45" t="s">
        <v>12</v>
      </c>
      <c r="I515" s="45" t="s">
        <v>13</v>
      </c>
      <c r="J515" s="45" t="s">
        <v>15</v>
      </c>
    </row>
    <row r="516" spans="1:10" ht="22.5" x14ac:dyDescent="0.2">
      <c r="A516" s="43" t="s">
        <v>144</v>
      </c>
      <c r="B516" s="44" t="s">
        <v>637</v>
      </c>
      <c r="C516" s="43" t="s">
        <v>82</v>
      </c>
      <c r="D516" s="43" t="s">
        <v>636</v>
      </c>
      <c r="E516" s="198" t="s">
        <v>222</v>
      </c>
      <c r="F516" s="198"/>
      <c r="G516" s="42" t="s">
        <v>137</v>
      </c>
      <c r="H516" s="41">
        <v>1</v>
      </c>
      <c r="I516" s="40">
        <v>40.799999999999997</v>
      </c>
      <c r="J516" s="40">
        <v>40.799999999999997</v>
      </c>
    </row>
    <row r="517" spans="1:10" ht="22.5" customHeight="1" x14ac:dyDescent="0.2">
      <c r="A517" s="33" t="s">
        <v>131</v>
      </c>
      <c r="B517" s="34" t="s">
        <v>479</v>
      </c>
      <c r="C517" s="33" t="s">
        <v>82</v>
      </c>
      <c r="D517" s="33" t="s">
        <v>478</v>
      </c>
      <c r="E517" s="191" t="s">
        <v>132</v>
      </c>
      <c r="F517" s="191"/>
      <c r="G517" s="32" t="s">
        <v>477</v>
      </c>
      <c r="H517" s="31">
        <v>6.69</v>
      </c>
      <c r="I517" s="30">
        <v>6.1</v>
      </c>
      <c r="J517" s="30">
        <v>40.799999999999997</v>
      </c>
    </row>
    <row r="518" spans="1:10" x14ac:dyDescent="0.2">
      <c r="A518" s="29"/>
      <c r="B518" s="29"/>
      <c r="C518" s="29"/>
      <c r="D518" s="29"/>
      <c r="E518" s="29" t="s">
        <v>125</v>
      </c>
      <c r="F518" s="28">
        <v>0</v>
      </c>
      <c r="G518" s="29" t="s">
        <v>124</v>
      </c>
      <c r="H518" s="28">
        <v>0</v>
      </c>
      <c r="I518" s="29" t="s">
        <v>123</v>
      </c>
      <c r="J518" s="28">
        <v>0</v>
      </c>
    </row>
    <row r="519" spans="1:10" ht="12" thickBot="1" x14ac:dyDescent="0.25">
      <c r="A519" s="29"/>
      <c r="B519" s="29"/>
      <c r="C519" s="29"/>
      <c r="D519" s="29"/>
      <c r="E519" s="29" t="s">
        <v>122</v>
      </c>
      <c r="F519" s="28">
        <v>8.7100000000000009</v>
      </c>
      <c r="G519" s="29"/>
      <c r="H519" s="192" t="s">
        <v>121</v>
      </c>
      <c r="I519" s="192"/>
      <c r="J519" s="28">
        <v>49.51</v>
      </c>
    </row>
    <row r="520" spans="1:10" ht="12" customHeight="1" thickTop="1" x14ac:dyDescent="0.2">
      <c r="A520" s="27"/>
      <c r="B520" s="27"/>
      <c r="C520" s="27"/>
      <c r="D520" s="27"/>
      <c r="E520" s="27"/>
      <c r="F520" s="27"/>
      <c r="G520" s="27"/>
      <c r="H520" s="27"/>
      <c r="I520" s="27"/>
      <c r="J520" s="27"/>
    </row>
    <row r="521" spans="1:10" x14ac:dyDescent="0.2">
      <c r="A521" s="47"/>
      <c r="B521" s="45" t="s">
        <v>8</v>
      </c>
      <c r="C521" s="47" t="s">
        <v>9</v>
      </c>
      <c r="D521" s="47" t="s">
        <v>10</v>
      </c>
      <c r="E521" s="194" t="s">
        <v>145</v>
      </c>
      <c r="F521" s="194"/>
      <c r="G521" s="46" t="s">
        <v>11</v>
      </c>
      <c r="H521" s="45" t="s">
        <v>12</v>
      </c>
      <c r="I521" s="45" t="s">
        <v>13</v>
      </c>
      <c r="J521" s="45" t="s">
        <v>15</v>
      </c>
    </row>
    <row r="522" spans="1:10" x14ac:dyDescent="0.2">
      <c r="A522" s="43" t="s">
        <v>144</v>
      </c>
      <c r="B522" s="44" t="s">
        <v>342</v>
      </c>
      <c r="C522" s="43" t="s">
        <v>82</v>
      </c>
      <c r="D522" s="43" t="s">
        <v>341</v>
      </c>
      <c r="E522" s="198" t="s">
        <v>138</v>
      </c>
      <c r="F522" s="198"/>
      <c r="G522" s="42" t="s">
        <v>137</v>
      </c>
      <c r="H522" s="41">
        <v>1</v>
      </c>
      <c r="I522" s="40">
        <v>24.88</v>
      </c>
      <c r="J522" s="40">
        <v>24.88</v>
      </c>
    </row>
    <row r="523" spans="1:10" ht="22.5" customHeight="1" x14ac:dyDescent="0.2">
      <c r="A523" s="38" t="s">
        <v>141</v>
      </c>
      <c r="B523" s="39" t="s">
        <v>599</v>
      </c>
      <c r="C523" s="38" t="s">
        <v>82</v>
      </c>
      <c r="D523" s="38" t="s">
        <v>598</v>
      </c>
      <c r="E523" s="200" t="s">
        <v>138</v>
      </c>
      <c r="F523" s="200"/>
      <c r="G523" s="37" t="s">
        <v>137</v>
      </c>
      <c r="H523" s="36">
        <v>1</v>
      </c>
      <c r="I523" s="35">
        <v>0.24</v>
      </c>
      <c r="J523" s="35">
        <v>0.24</v>
      </c>
    </row>
    <row r="524" spans="1:10" x14ac:dyDescent="0.2">
      <c r="A524" s="33" t="s">
        <v>131</v>
      </c>
      <c r="B524" s="34" t="s">
        <v>597</v>
      </c>
      <c r="C524" s="33" t="s">
        <v>82</v>
      </c>
      <c r="D524" s="33" t="s">
        <v>596</v>
      </c>
      <c r="E524" s="191" t="s">
        <v>127</v>
      </c>
      <c r="F524" s="191"/>
      <c r="G524" s="32" t="s">
        <v>137</v>
      </c>
      <c r="H524" s="31">
        <v>1</v>
      </c>
      <c r="I524" s="30">
        <v>18.21</v>
      </c>
      <c r="J524" s="30">
        <v>18.21</v>
      </c>
    </row>
    <row r="525" spans="1:10" x14ac:dyDescent="0.2">
      <c r="A525" s="33" t="s">
        <v>131</v>
      </c>
      <c r="B525" s="34" t="s">
        <v>407</v>
      </c>
      <c r="C525" s="33" t="s">
        <v>82</v>
      </c>
      <c r="D525" s="33" t="s">
        <v>406</v>
      </c>
      <c r="E525" s="191" t="s">
        <v>132</v>
      </c>
      <c r="F525" s="191"/>
      <c r="G525" s="32" t="s">
        <v>137</v>
      </c>
      <c r="H525" s="31">
        <v>1</v>
      </c>
      <c r="I525" s="30">
        <v>2.39</v>
      </c>
      <c r="J525" s="30">
        <v>2.39</v>
      </c>
    </row>
    <row r="526" spans="1:10" ht="12" customHeight="1" x14ac:dyDescent="0.2">
      <c r="A526" s="33" t="s">
        <v>131</v>
      </c>
      <c r="B526" s="34" t="s">
        <v>405</v>
      </c>
      <c r="C526" s="33" t="s">
        <v>82</v>
      </c>
      <c r="D526" s="33" t="s">
        <v>404</v>
      </c>
      <c r="E526" s="191" t="s">
        <v>132</v>
      </c>
      <c r="F526" s="191"/>
      <c r="G526" s="32" t="s">
        <v>137</v>
      </c>
      <c r="H526" s="31">
        <v>1</v>
      </c>
      <c r="I526" s="30">
        <v>0.74</v>
      </c>
      <c r="J526" s="30">
        <v>0.74</v>
      </c>
    </row>
    <row r="527" spans="1:10" x14ac:dyDescent="0.2">
      <c r="A527" s="33" t="s">
        <v>131</v>
      </c>
      <c r="B527" s="34" t="s">
        <v>369</v>
      </c>
      <c r="C527" s="33" t="s">
        <v>82</v>
      </c>
      <c r="D527" s="33" t="s">
        <v>368</v>
      </c>
      <c r="E527" s="191" t="s">
        <v>132</v>
      </c>
      <c r="F527" s="191"/>
      <c r="G527" s="32" t="s">
        <v>137</v>
      </c>
      <c r="H527" s="31">
        <v>1</v>
      </c>
      <c r="I527" s="30">
        <v>1.34</v>
      </c>
      <c r="J527" s="30">
        <v>1.34</v>
      </c>
    </row>
    <row r="528" spans="1:10" x14ac:dyDescent="0.2">
      <c r="A528" s="33" t="s">
        <v>131</v>
      </c>
      <c r="B528" s="34" t="s">
        <v>367</v>
      </c>
      <c r="C528" s="33" t="s">
        <v>82</v>
      </c>
      <c r="D528" s="33" t="s">
        <v>366</v>
      </c>
      <c r="E528" s="191" t="s">
        <v>132</v>
      </c>
      <c r="F528" s="191"/>
      <c r="G528" s="32" t="s">
        <v>137</v>
      </c>
      <c r="H528" s="31">
        <v>1</v>
      </c>
      <c r="I528" s="30">
        <v>0.04</v>
      </c>
      <c r="J528" s="30">
        <v>0.04</v>
      </c>
    </row>
    <row r="529" spans="1:10" ht="11.25" customHeight="1" x14ac:dyDescent="0.2">
      <c r="A529" s="33" t="s">
        <v>131</v>
      </c>
      <c r="B529" s="34" t="s">
        <v>635</v>
      </c>
      <c r="C529" s="33" t="s">
        <v>82</v>
      </c>
      <c r="D529" s="33" t="s">
        <v>634</v>
      </c>
      <c r="E529" s="191" t="s">
        <v>132</v>
      </c>
      <c r="F529" s="191"/>
      <c r="G529" s="32" t="s">
        <v>137</v>
      </c>
      <c r="H529" s="31">
        <v>1</v>
      </c>
      <c r="I529" s="30">
        <v>0.49</v>
      </c>
      <c r="J529" s="30">
        <v>0.49</v>
      </c>
    </row>
    <row r="530" spans="1:10" ht="22.5" customHeight="1" x14ac:dyDescent="0.2">
      <c r="A530" s="33" t="s">
        <v>131</v>
      </c>
      <c r="B530" s="34" t="s">
        <v>633</v>
      </c>
      <c r="C530" s="33" t="s">
        <v>82</v>
      </c>
      <c r="D530" s="33" t="s">
        <v>632</v>
      </c>
      <c r="E530" s="191" t="s">
        <v>132</v>
      </c>
      <c r="F530" s="191"/>
      <c r="G530" s="32" t="s">
        <v>137</v>
      </c>
      <c r="H530" s="31">
        <v>1</v>
      </c>
      <c r="I530" s="30">
        <v>1.43</v>
      </c>
      <c r="J530" s="30">
        <v>1.43</v>
      </c>
    </row>
    <row r="531" spans="1:10" x14ac:dyDescent="0.2">
      <c r="A531" s="29"/>
      <c r="B531" s="29"/>
      <c r="C531" s="29"/>
      <c r="D531" s="29"/>
      <c r="E531" s="29" t="s">
        <v>125</v>
      </c>
      <c r="F531" s="28">
        <v>8.6807189000000005</v>
      </c>
      <c r="G531" s="29" t="s">
        <v>124</v>
      </c>
      <c r="H531" s="28">
        <v>9.77</v>
      </c>
      <c r="I531" s="29" t="s">
        <v>123</v>
      </c>
      <c r="J531" s="28">
        <v>18.45</v>
      </c>
    </row>
    <row r="532" spans="1:10" ht="12" thickBot="1" x14ac:dyDescent="0.25">
      <c r="A532" s="29"/>
      <c r="B532" s="29"/>
      <c r="C532" s="29"/>
      <c r="D532" s="29"/>
      <c r="E532" s="29" t="s">
        <v>122</v>
      </c>
      <c r="F532" s="28">
        <v>5.31</v>
      </c>
      <c r="G532" s="29"/>
      <c r="H532" s="192" t="s">
        <v>121</v>
      </c>
      <c r="I532" s="192"/>
      <c r="J532" s="28">
        <v>30.19</v>
      </c>
    </row>
    <row r="533" spans="1:10" ht="12" thickTop="1" x14ac:dyDescent="0.2">
      <c r="A533" s="27"/>
      <c r="B533" s="27"/>
      <c r="C533" s="27"/>
      <c r="D533" s="27"/>
      <c r="E533" s="27"/>
      <c r="F533" s="27"/>
      <c r="G533" s="27"/>
      <c r="H533" s="27"/>
      <c r="I533" s="27"/>
      <c r="J533" s="27"/>
    </row>
    <row r="534" spans="1:10" x14ac:dyDescent="0.2">
      <c r="A534" s="47"/>
      <c r="B534" s="45" t="s">
        <v>8</v>
      </c>
      <c r="C534" s="47" t="s">
        <v>9</v>
      </c>
      <c r="D534" s="47" t="s">
        <v>10</v>
      </c>
      <c r="E534" s="194" t="s">
        <v>145</v>
      </c>
      <c r="F534" s="194"/>
      <c r="G534" s="46" t="s">
        <v>11</v>
      </c>
      <c r="H534" s="45" t="s">
        <v>12</v>
      </c>
      <c r="I534" s="45" t="s">
        <v>13</v>
      </c>
      <c r="J534" s="45" t="s">
        <v>15</v>
      </c>
    </row>
    <row r="535" spans="1:10" ht="22.5" x14ac:dyDescent="0.2">
      <c r="A535" s="43" t="s">
        <v>144</v>
      </c>
      <c r="B535" s="44" t="s">
        <v>340</v>
      </c>
      <c r="C535" s="43" t="s">
        <v>82</v>
      </c>
      <c r="D535" s="43" t="s">
        <v>339</v>
      </c>
      <c r="E535" s="198" t="s">
        <v>338</v>
      </c>
      <c r="F535" s="198"/>
      <c r="G535" s="42" t="s">
        <v>46</v>
      </c>
      <c r="H535" s="41">
        <v>1</v>
      </c>
      <c r="I535" s="40">
        <v>421.97</v>
      </c>
      <c r="J535" s="40">
        <v>421.97</v>
      </c>
    </row>
    <row r="536" spans="1:10" ht="22.5" x14ac:dyDescent="0.2">
      <c r="A536" s="38" t="s">
        <v>141</v>
      </c>
      <c r="B536" s="39" t="s">
        <v>140</v>
      </c>
      <c r="C536" s="38" t="s">
        <v>82</v>
      </c>
      <c r="D536" s="38" t="s">
        <v>139</v>
      </c>
      <c r="E536" s="200" t="s">
        <v>138</v>
      </c>
      <c r="F536" s="200"/>
      <c r="G536" s="37" t="s">
        <v>137</v>
      </c>
      <c r="H536" s="36">
        <v>2.3433000000000002</v>
      </c>
      <c r="I536" s="35">
        <v>20.420000000000002</v>
      </c>
      <c r="J536" s="35">
        <v>47.85</v>
      </c>
    </row>
    <row r="537" spans="1:10" ht="22.5" x14ac:dyDescent="0.2">
      <c r="A537" s="38" t="s">
        <v>141</v>
      </c>
      <c r="B537" s="39" t="s">
        <v>499</v>
      </c>
      <c r="C537" s="38" t="s">
        <v>82</v>
      </c>
      <c r="D537" s="38" t="s">
        <v>498</v>
      </c>
      <c r="E537" s="200" t="s">
        <v>138</v>
      </c>
      <c r="F537" s="200"/>
      <c r="G537" s="37" t="s">
        <v>137</v>
      </c>
      <c r="H537" s="36">
        <v>1.4811000000000001</v>
      </c>
      <c r="I537" s="35">
        <v>22.96</v>
      </c>
      <c r="J537" s="35">
        <v>34</v>
      </c>
    </row>
    <row r="538" spans="1:10" ht="22.5" x14ac:dyDescent="0.2">
      <c r="A538" s="38" t="s">
        <v>141</v>
      </c>
      <c r="B538" s="39" t="s">
        <v>631</v>
      </c>
      <c r="C538" s="38" t="s">
        <v>82</v>
      </c>
      <c r="D538" s="38" t="s">
        <v>630</v>
      </c>
      <c r="E538" s="200" t="s">
        <v>222</v>
      </c>
      <c r="F538" s="200"/>
      <c r="G538" s="37" t="s">
        <v>225</v>
      </c>
      <c r="H538" s="36">
        <v>0.76229999999999998</v>
      </c>
      <c r="I538" s="35">
        <v>1.84</v>
      </c>
      <c r="J538" s="35">
        <v>1.4</v>
      </c>
    </row>
    <row r="539" spans="1:10" ht="12" customHeight="1" x14ac:dyDescent="0.2">
      <c r="A539" s="38" t="s">
        <v>141</v>
      </c>
      <c r="B539" s="39" t="s">
        <v>629</v>
      </c>
      <c r="C539" s="38" t="s">
        <v>82</v>
      </c>
      <c r="D539" s="38" t="s">
        <v>628</v>
      </c>
      <c r="E539" s="200" t="s">
        <v>222</v>
      </c>
      <c r="F539" s="200"/>
      <c r="G539" s="37" t="s">
        <v>221</v>
      </c>
      <c r="H539" s="36">
        <v>0.71879999999999999</v>
      </c>
      <c r="I539" s="35">
        <v>0.43</v>
      </c>
      <c r="J539" s="35">
        <v>0.3</v>
      </c>
    </row>
    <row r="540" spans="1:10" x14ac:dyDescent="0.2">
      <c r="A540" s="33" t="s">
        <v>131</v>
      </c>
      <c r="B540" s="34" t="s">
        <v>220</v>
      </c>
      <c r="C540" s="33" t="s">
        <v>82</v>
      </c>
      <c r="D540" s="33" t="s">
        <v>219</v>
      </c>
      <c r="E540" s="191" t="s">
        <v>132</v>
      </c>
      <c r="F540" s="191"/>
      <c r="G540" s="32" t="s">
        <v>46</v>
      </c>
      <c r="H540" s="31">
        <v>0.82689999999999997</v>
      </c>
      <c r="I540" s="30">
        <v>110</v>
      </c>
      <c r="J540" s="30">
        <v>90.95</v>
      </c>
    </row>
    <row r="541" spans="1:10" x14ac:dyDescent="0.2">
      <c r="A541" s="33" t="s">
        <v>131</v>
      </c>
      <c r="B541" s="34" t="s">
        <v>627</v>
      </c>
      <c r="C541" s="33" t="s">
        <v>82</v>
      </c>
      <c r="D541" s="33" t="s">
        <v>626</v>
      </c>
      <c r="E541" s="191" t="s">
        <v>132</v>
      </c>
      <c r="F541" s="191"/>
      <c r="G541" s="32" t="s">
        <v>329</v>
      </c>
      <c r="H541" s="31">
        <v>212.01939999999999</v>
      </c>
      <c r="I541" s="30">
        <v>0.8</v>
      </c>
      <c r="J541" s="30">
        <v>169.61</v>
      </c>
    </row>
    <row r="542" spans="1:10" ht="22.5" customHeight="1" x14ac:dyDescent="0.2">
      <c r="A542" s="33" t="s">
        <v>131</v>
      </c>
      <c r="B542" s="34" t="s">
        <v>625</v>
      </c>
      <c r="C542" s="33" t="s">
        <v>82</v>
      </c>
      <c r="D542" s="33" t="s">
        <v>624</v>
      </c>
      <c r="E542" s="191" t="s">
        <v>132</v>
      </c>
      <c r="F542" s="191"/>
      <c r="G542" s="32" t="s">
        <v>46</v>
      </c>
      <c r="H542" s="31">
        <v>0.57820000000000005</v>
      </c>
      <c r="I542" s="30">
        <v>134.66</v>
      </c>
      <c r="J542" s="30">
        <v>77.86</v>
      </c>
    </row>
    <row r="543" spans="1:10" ht="22.5" customHeight="1" x14ac:dyDescent="0.2">
      <c r="A543" s="29"/>
      <c r="B543" s="29"/>
      <c r="C543" s="29"/>
      <c r="D543" s="29"/>
      <c r="E543" s="29" t="s">
        <v>125</v>
      </c>
      <c r="F543" s="28">
        <v>27.646560647407547</v>
      </c>
      <c r="G543" s="29" t="s">
        <v>124</v>
      </c>
      <c r="H543" s="28">
        <v>31.11</v>
      </c>
      <c r="I543" s="29" t="s">
        <v>123</v>
      </c>
      <c r="J543" s="28">
        <v>58.76</v>
      </c>
    </row>
    <row r="544" spans="1:10" ht="22.5" customHeight="1" thickBot="1" x14ac:dyDescent="0.25">
      <c r="A544" s="29"/>
      <c r="B544" s="29"/>
      <c r="C544" s="29"/>
      <c r="D544" s="29"/>
      <c r="E544" s="29" t="s">
        <v>122</v>
      </c>
      <c r="F544" s="28">
        <v>90.09</v>
      </c>
      <c r="G544" s="29"/>
      <c r="H544" s="192" t="s">
        <v>121</v>
      </c>
      <c r="I544" s="192"/>
      <c r="J544" s="28">
        <v>512.05999999999995</v>
      </c>
    </row>
    <row r="545" spans="1:10" ht="22.5" customHeight="1" thickTop="1" x14ac:dyDescent="0.2">
      <c r="A545" s="27"/>
      <c r="B545" s="27"/>
      <c r="C545" s="27"/>
      <c r="D545" s="27"/>
      <c r="E545" s="27"/>
      <c r="F545" s="27"/>
      <c r="G545" s="27"/>
      <c r="H545" s="27"/>
      <c r="I545" s="27"/>
      <c r="J545" s="27"/>
    </row>
    <row r="546" spans="1:10" ht="22.5" customHeight="1" x14ac:dyDescent="0.2">
      <c r="A546" s="47"/>
      <c r="B546" s="45" t="s">
        <v>8</v>
      </c>
      <c r="C546" s="47" t="s">
        <v>9</v>
      </c>
      <c r="D546" s="47" t="s">
        <v>10</v>
      </c>
      <c r="E546" s="194" t="s">
        <v>145</v>
      </c>
      <c r="F546" s="194"/>
      <c r="G546" s="46" t="s">
        <v>11</v>
      </c>
      <c r="H546" s="45" t="s">
        <v>12</v>
      </c>
      <c r="I546" s="45" t="s">
        <v>13</v>
      </c>
      <c r="J546" s="45" t="s">
        <v>15</v>
      </c>
    </row>
    <row r="547" spans="1:10" ht="33.75" x14ac:dyDescent="0.2">
      <c r="A547" s="43" t="s">
        <v>144</v>
      </c>
      <c r="B547" s="44" t="s">
        <v>224</v>
      </c>
      <c r="C547" s="43" t="s">
        <v>82</v>
      </c>
      <c r="D547" s="43" t="s">
        <v>223</v>
      </c>
      <c r="E547" s="198" t="s">
        <v>222</v>
      </c>
      <c r="F547" s="198"/>
      <c r="G547" s="42" t="s">
        <v>221</v>
      </c>
      <c r="H547" s="41">
        <v>1</v>
      </c>
      <c r="I547" s="40">
        <v>1.01</v>
      </c>
      <c r="J547" s="40">
        <v>1.01</v>
      </c>
    </row>
    <row r="548" spans="1:10" ht="33.75" x14ac:dyDescent="0.2">
      <c r="A548" s="38" t="s">
        <v>141</v>
      </c>
      <c r="B548" s="39" t="s">
        <v>623</v>
      </c>
      <c r="C548" s="38" t="s">
        <v>82</v>
      </c>
      <c r="D548" s="38" t="s">
        <v>622</v>
      </c>
      <c r="E548" s="200" t="s">
        <v>222</v>
      </c>
      <c r="F548" s="200"/>
      <c r="G548" s="37" t="s">
        <v>137</v>
      </c>
      <c r="H548" s="36">
        <v>1</v>
      </c>
      <c r="I548" s="35">
        <v>0.83</v>
      </c>
      <c r="J548" s="35">
        <v>0.83</v>
      </c>
    </row>
    <row r="549" spans="1:10" ht="33.75" x14ac:dyDescent="0.2">
      <c r="A549" s="38" t="s">
        <v>141</v>
      </c>
      <c r="B549" s="39" t="s">
        <v>621</v>
      </c>
      <c r="C549" s="38" t="s">
        <v>82</v>
      </c>
      <c r="D549" s="38" t="s">
        <v>620</v>
      </c>
      <c r="E549" s="200" t="s">
        <v>222</v>
      </c>
      <c r="F549" s="200"/>
      <c r="G549" s="37" t="s">
        <v>137</v>
      </c>
      <c r="H549" s="36">
        <v>1</v>
      </c>
      <c r="I549" s="35">
        <v>0.18</v>
      </c>
      <c r="J549" s="35">
        <v>0.18</v>
      </c>
    </row>
    <row r="550" spans="1:10" x14ac:dyDescent="0.2">
      <c r="A550" s="29"/>
      <c r="B550" s="29"/>
      <c r="C550" s="29"/>
      <c r="D550" s="29"/>
      <c r="E550" s="29" t="s">
        <v>125</v>
      </c>
      <c r="F550" s="28">
        <v>0</v>
      </c>
      <c r="G550" s="29" t="s">
        <v>124</v>
      </c>
      <c r="H550" s="28">
        <v>0</v>
      </c>
      <c r="I550" s="29" t="s">
        <v>123</v>
      </c>
      <c r="J550" s="28">
        <v>0</v>
      </c>
    </row>
    <row r="551" spans="1:10" ht="12" customHeight="1" thickBot="1" x14ac:dyDescent="0.25">
      <c r="A551" s="29"/>
      <c r="B551" s="29"/>
      <c r="C551" s="29"/>
      <c r="D551" s="29"/>
      <c r="E551" s="29" t="s">
        <v>122</v>
      </c>
      <c r="F551" s="28">
        <v>0.21</v>
      </c>
      <c r="G551" s="29"/>
      <c r="H551" s="192" t="s">
        <v>121</v>
      </c>
      <c r="I551" s="192"/>
      <c r="J551" s="28">
        <v>1.22</v>
      </c>
    </row>
    <row r="552" spans="1:10" ht="12" thickTop="1" x14ac:dyDescent="0.2">
      <c r="A552" s="27"/>
      <c r="B552" s="27"/>
      <c r="C552" s="27"/>
      <c r="D552" s="27"/>
      <c r="E552" s="27"/>
      <c r="F552" s="27"/>
      <c r="G552" s="27"/>
      <c r="H552" s="27"/>
      <c r="I552" s="27"/>
      <c r="J552" s="27"/>
    </row>
    <row r="553" spans="1:10" x14ac:dyDescent="0.2">
      <c r="A553" s="47"/>
      <c r="B553" s="45" t="s">
        <v>8</v>
      </c>
      <c r="C553" s="47" t="s">
        <v>9</v>
      </c>
      <c r="D553" s="47" t="s">
        <v>10</v>
      </c>
      <c r="E553" s="194" t="s">
        <v>145</v>
      </c>
      <c r="F553" s="194"/>
      <c r="G553" s="46" t="s">
        <v>11</v>
      </c>
      <c r="H553" s="45" t="s">
        <v>12</v>
      </c>
      <c r="I553" s="45" t="s">
        <v>13</v>
      </c>
      <c r="J553" s="45" t="s">
        <v>15</v>
      </c>
    </row>
    <row r="554" spans="1:10" ht="33.75" customHeight="1" x14ac:dyDescent="0.2">
      <c r="A554" s="43" t="s">
        <v>144</v>
      </c>
      <c r="B554" s="44" t="s">
        <v>227</v>
      </c>
      <c r="C554" s="43" t="s">
        <v>82</v>
      </c>
      <c r="D554" s="43" t="s">
        <v>226</v>
      </c>
      <c r="E554" s="198" t="s">
        <v>222</v>
      </c>
      <c r="F554" s="198"/>
      <c r="G554" s="42" t="s">
        <v>225</v>
      </c>
      <c r="H554" s="41">
        <v>1</v>
      </c>
      <c r="I554" s="40">
        <v>10.89</v>
      </c>
      <c r="J554" s="40">
        <v>10.89</v>
      </c>
    </row>
    <row r="555" spans="1:10" ht="33.75" customHeight="1" x14ac:dyDescent="0.2">
      <c r="A555" s="38" t="s">
        <v>141</v>
      </c>
      <c r="B555" s="39" t="s">
        <v>623</v>
      </c>
      <c r="C555" s="38" t="s">
        <v>82</v>
      </c>
      <c r="D555" s="38" t="s">
        <v>622</v>
      </c>
      <c r="E555" s="200" t="s">
        <v>222</v>
      </c>
      <c r="F555" s="200"/>
      <c r="G555" s="37" t="s">
        <v>137</v>
      </c>
      <c r="H555" s="36">
        <v>1</v>
      </c>
      <c r="I555" s="35">
        <v>0.83</v>
      </c>
      <c r="J555" s="35">
        <v>0.83</v>
      </c>
    </row>
    <row r="556" spans="1:10" ht="33.75" customHeight="1" x14ac:dyDescent="0.2">
      <c r="A556" s="38" t="s">
        <v>141</v>
      </c>
      <c r="B556" s="39" t="s">
        <v>621</v>
      </c>
      <c r="C556" s="38" t="s">
        <v>82</v>
      </c>
      <c r="D556" s="38" t="s">
        <v>620</v>
      </c>
      <c r="E556" s="200" t="s">
        <v>222</v>
      </c>
      <c r="F556" s="200"/>
      <c r="G556" s="37" t="s">
        <v>137</v>
      </c>
      <c r="H556" s="36">
        <v>1</v>
      </c>
      <c r="I556" s="35">
        <v>0.18</v>
      </c>
      <c r="J556" s="35">
        <v>0.18</v>
      </c>
    </row>
    <row r="557" spans="1:10" ht="33.75" x14ac:dyDescent="0.2">
      <c r="A557" s="38" t="s">
        <v>141</v>
      </c>
      <c r="B557" s="39" t="s">
        <v>619</v>
      </c>
      <c r="C557" s="38" t="s">
        <v>82</v>
      </c>
      <c r="D557" s="38" t="s">
        <v>618</v>
      </c>
      <c r="E557" s="200" t="s">
        <v>222</v>
      </c>
      <c r="F557" s="200"/>
      <c r="G557" s="37" t="s">
        <v>137</v>
      </c>
      <c r="H557" s="36">
        <v>1</v>
      </c>
      <c r="I557" s="35">
        <v>1.04</v>
      </c>
      <c r="J557" s="35">
        <v>1.04</v>
      </c>
    </row>
    <row r="558" spans="1:10" ht="12" customHeight="1" x14ac:dyDescent="0.2">
      <c r="A558" s="38" t="s">
        <v>141</v>
      </c>
      <c r="B558" s="39" t="s">
        <v>613</v>
      </c>
      <c r="C558" s="38" t="s">
        <v>82</v>
      </c>
      <c r="D558" s="38" t="s">
        <v>612</v>
      </c>
      <c r="E558" s="200" t="s">
        <v>222</v>
      </c>
      <c r="F558" s="200"/>
      <c r="G558" s="37" t="s">
        <v>137</v>
      </c>
      <c r="H558" s="36">
        <v>1</v>
      </c>
      <c r="I558" s="35">
        <v>8.84</v>
      </c>
      <c r="J558" s="35">
        <v>8.84</v>
      </c>
    </row>
    <row r="559" spans="1:10" x14ac:dyDescent="0.2">
      <c r="A559" s="29"/>
      <c r="B559" s="29"/>
      <c r="C559" s="29"/>
      <c r="D559" s="29"/>
      <c r="E559" s="29" t="s">
        <v>125</v>
      </c>
      <c r="F559" s="28">
        <v>0</v>
      </c>
      <c r="G559" s="29" t="s">
        <v>124</v>
      </c>
      <c r="H559" s="28">
        <v>0</v>
      </c>
      <c r="I559" s="29" t="s">
        <v>123</v>
      </c>
      <c r="J559" s="28">
        <v>0</v>
      </c>
    </row>
    <row r="560" spans="1:10" ht="12" thickBot="1" x14ac:dyDescent="0.25">
      <c r="A560" s="29"/>
      <c r="B560" s="29"/>
      <c r="C560" s="29"/>
      <c r="D560" s="29"/>
      <c r="E560" s="29" t="s">
        <v>122</v>
      </c>
      <c r="F560" s="28">
        <v>2.3199999999999998</v>
      </c>
      <c r="G560" s="29"/>
      <c r="H560" s="192" t="s">
        <v>121</v>
      </c>
      <c r="I560" s="192"/>
      <c r="J560" s="28">
        <v>13.21</v>
      </c>
    </row>
    <row r="561" spans="1:10" ht="33.75" customHeight="1" thickTop="1" x14ac:dyDescent="0.2">
      <c r="A561" s="27"/>
      <c r="B561" s="27"/>
      <c r="C561" s="27"/>
      <c r="D561" s="27"/>
      <c r="E561" s="27"/>
      <c r="F561" s="27"/>
      <c r="G561" s="27"/>
      <c r="H561" s="27"/>
      <c r="I561" s="27"/>
      <c r="J561" s="27"/>
    </row>
    <row r="562" spans="1:10" ht="33.75" customHeight="1" x14ac:dyDescent="0.2">
      <c r="A562" s="47"/>
      <c r="B562" s="45" t="s">
        <v>8</v>
      </c>
      <c r="C562" s="47" t="s">
        <v>9</v>
      </c>
      <c r="D562" s="47" t="s">
        <v>10</v>
      </c>
      <c r="E562" s="194" t="s">
        <v>145</v>
      </c>
      <c r="F562" s="194"/>
      <c r="G562" s="46" t="s">
        <v>11</v>
      </c>
      <c r="H562" s="45" t="s">
        <v>12</v>
      </c>
      <c r="I562" s="45" t="s">
        <v>13</v>
      </c>
      <c r="J562" s="45" t="s">
        <v>15</v>
      </c>
    </row>
    <row r="563" spans="1:10" ht="33.75" customHeight="1" x14ac:dyDescent="0.2">
      <c r="A563" s="43" t="s">
        <v>144</v>
      </c>
      <c r="B563" s="44" t="s">
        <v>623</v>
      </c>
      <c r="C563" s="43" t="s">
        <v>82</v>
      </c>
      <c r="D563" s="43" t="s">
        <v>622</v>
      </c>
      <c r="E563" s="198" t="s">
        <v>222</v>
      </c>
      <c r="F563" s="198"/>
      <c r="G563" s="42" t="s">
        <v>137</v>
      </c>
      <c r="H563" s="41">
        <v>1</v>
      </c>
      <c r="I563" s="40">
        <v>0.83</v>
      </c>
      <c r="J563" s="40">
        <v>0.83</v>
      </c>
    </row>
    <row r="564" spans="1:10" ht="33.75" customHeight="1" x14ac:dyDescent="0.2">
      <c r="A564" s="33" t="s">
        <v>131</v>
      </c>
      <c r="B564" s="34" t="s">
        <v>617</v>
      </c>
      <c r="C564" s="33" t="s">
        <v>82</v>
      </c>
      <c r="D564" s="33" t="s">
        <v>616</v>
      </c>
      <c r="E564" s="191" t="s">
        <v>311</v>
      </c>
      <c r="F564" s="191"/>
      <c r="G564" s="32" t="s">
        <v>126</v>
      </c>
      <c r="H564" s="31">
        <v>6.3999999999999997E-5</v>
      </c>
      <c r="I564" s="30">
        <v>12742.23</v>
      </c>
      <c r="J564" s="30">
        <v>0.81</v>
      </c>
    </row>
    <row r="565" spans="1:10" ht="33.75" customHeight="1" x14ac:dyDescent="0.2">
      <c r="A565" s="33" t="s">
        <v>131</v>
      </c>
      <c r="B565" s="34" t="s">
        <v>615</v>
      </c>
      <c r="C565" s="33" t="s">
        <v>82</v>
      </c>
      <c r="D565" s="33" t="s">
        <v>614</v>
      </c>
      <c r="E565" s="191" t="s">
        <v>132</v>
      </c>
      <c r="F565" s="191"/>
      <c r="G565" s="32" t="s">
        <v>126</v>
      </c>
      <c r="H565" s="31">
        <v>6.3999999999999997E-5</v>
      </c>
      <c r="I565" s="30">
        <v>426.16</v>
      </c>
      <c r="J565" s="30">
        <v>0.02</v>
      </c>
    </row>
    <row r="566" spans="1:10" x14ac:dyDescent="0.2">
      <c r="A566" s="29"/>
      <c r="B566" s="29"/>
      <c r="C566" s="29"/>
      <c r="D566" s="29"/>
      <c r="E566" s="29" t="s">
        <v>125</v>
      </c>
      <c r="F566" s="28">
        <v>0</v>
      </c>
      <c r="G566" s="29" t="s">
        <v>124</v>
      </c>
      <c r="H566" s="28">
        <v>0</v>
      </c>
      <c r="I566" s="29" t="s">
        <v>123</v>
      </c>
      <c r="J566" s="28">
        <v>0</v>
      </c>
    </row>
    <row r="567" spans="1:10" ht="12" customHeight="1" thickBot="1" x14ac:dyDescent="0.25">
      <c r="A567" s="29"/>
      <c r="B567" s="29"/>
      <c r="C567" s="29"/>
      <c r="D567" s="29"/>
      <c r="E567" s="29" t="s">
        <v>122</v>
      </c>
      <c r="F567" s="28">
        <v>0.17</v>
      </c>
      <c r="G567" s="29"/>
      <c r="H567" s="192" t="s">
        <v>121</v>
      </c>
      <c r="I567" s="192"/>
      <c r="J567" s="28">
        <v>1</v>
      </c>
    </row>
    <row r="568" spans="1:10" ht="12" thickTop="1" x14ac:dyDescent="0.2">
      <c r="A568" s="27"/>
      <c r="B568" s="27"/>
      <c r="C568" s="27"/>
      <c r="D568" s="27"/>
      <c r="E568" s="27"/>
      <c r="F568" s="27"/>
      <c r="G568" s="27"/>
      <c r="H568" s="27"/>
      <c r="I568" s="27"/>
      <c r="J568" s="27"/>
    </row>
    <row r="569" spans="1:10" x14ac:dyDescent="0.2">
      <c r="A569" s="47"/>
      <c r="B569" s="45" t="s">
        <v>8</v>
      </c>
      <c r="C569" s="47" t="s">
        <v>9</v>
      </c>
      <c r="D569" s="47" t="s">
        <v>10</v>
      </c>
      <c r="E569" s="194" t="s">
        <v>145</v>
      </c>
      <c r="F569" s="194"/>
      <c r="G569" s="46" t="s">
        <v>11</v>
      </c>
      <c r="H569" s="45" t="s">
        <v>12</v>
      </c>
      <c r="I569" s="45" t="s">
        <v>13</v>
      </c>
      <c r="J569" s="45" t="s">
        <v>15</v>
      </c>
    </row>
    <row r="570" spans="1:10" ht="33.75" customHeight="1" x14ac:dyDescent="0.2">
      <c r="A570" s="43" t="s">
        <v>144</v>
      </c>
      <c r="B570" s="44" t="s">
        <v>621</v>
      </c>
      <c r="C570" s="43" t="s">
        <v>82</v>
      </c>
      <c r="D570" s="43" t="s">
        <v>620</v>
      </c>
      <c r="E570" s="198" t="s">
        <v>222</v>
      </c>
      <c r="F570" s="198"/>
      <c r="G570" s="42" t="s">
        <v>137</v>
      </c>
      <c r="H570" s="41">
        <v>1</v>
      </c>
      <c r="I570" s="40">
        <v>0.18</v>
      </c>
      <c r="J570" s="40">
        <v>0.18</v>
      </c>
    </row>
    <row r="571" spans="1:10" ht="22.5" x14ac:dyDescent="0.2">
      <c r="A571" s="33" t="s">
        <v>131</v>
      </c>
      <c r="B571" s="34" t="s">
        <v>617</v>
      </c>
      <c r="C571" s="33" t="s">
        <v>82</v>
      </c>
      <c r="D571" s="33" t="s">
        <v>616</v>
      </c>
      <c r="E571" s="191" t="s">
        <v>311</v>
      </c>
      <c r="F571" s="191"/>
      <c r="G571" s="32" t="s">
        <v>126</v>
      </c>
      <c r="H571" s="31">
        <v>1.4800000000000001E-5</v>
      </c>
      <c r="I571" s="30">
        <v>12742.23</v>
      </c>
      <c r="J571" s="30">
        <v>0.18</v>
      </c>
    </row>
    <row r="572" spans="1:10" x14ac:dyDescent="0.2">
      <c r="A572" s="29"/>
      <c r="B572" s="29"/>
      <c r="C572" s="29"/>
      <c r="D572" s="29"/>
      <c r="E572" s="29" t="s">
        <v>125</v>
      </c>
      <c r="F572" s="28">
        <v>0</v>
      </c>
      <c r="G572" s="29" t="s">
        <v>124</v>
      </c>
      <c r="H572" s="28">
        <v>0</v>
      </c>
      <c r="I572" s="29" t="s">
        <v>123</v>
      </c>
      <c r="J572" s="28">
        <v>0</v>
      </c>
    </row>
    <row r="573" spans="1:10" ht="12" thickBot="1" x14ac:dyDescent="0.25">
      <c r="A573" s="29"/>
      <c r="B573" s="29"/>
      <c r="C573" s="29"/>
      <c r="D573" s="29"/>
      <c r="E573" s="29" t="s">
        <v>122</v>
      </c>
      <c r="F573" s="28">
        <v>0.03</v>
      </c>
      <c r="G573" s="29"/>
      <c r="H573" s="192" t="s">
        <v>121</v>
      </c>
      <c r="I573" s="192"/>
      <c r="J573" s="28">
        <v>0.21</v>
      </c>
    </row>
    <row r="574" spans="1:10" ht="12" customHeight="1" thickTop="1" x14ac:dyDescent="0.2">
      <c r="A574" s="27"/>
      <c r="B574" s="27"/>
      <c r="C574" s="27"/>
      <c r="D574" s="27"/>
      <c r="E574" s="27"/>
      <c r="F574" s="27"/>
      <c r="G574" s="27"/>
      <c r="H574" s="27"/>
      <c r="I574" s="27"/>
      <c r="J574" s="27"/>
    </row>
    <row r="575" spans="1:10" x14ac:dyDescent="0.2">
      <c r="A575" s="47"/>
      <c r="B575" s="45" t="s">
        <v>8</v>
      </c>
      <c r="C575" s="47" t="s">
        <v>9</v>
      </c>
      <c r="D575" s="47" t="s">
        <v>10</v>
      </c>
      <c r="E575" s="194" t="s">
        <v>145</v>
      </c>
      <c r="F575" s="194"/>
      <c r="G575" s="46" t="s">
        <v>11</v>
      </c>
      <c r="H575" s="45" t="s">
        <v>12</v>
      </c>
      <c r="I575" s="45" t="s">
        <v>13</v>
      </c>
      <c r="J575" s="45" t="s">
        <v>15</v>
      </c>
    </row>
    <row r="576" spans="1:10" ht="33.75" x14ac:dyDescent="0.2">
      <c r="A576" s="43" t="s">
        <v>144</v>
      </c>
      <c r="B576" s="44" t="s">
        <v>619</v>
      </c>
      <c r="C576" s="43" t="s">
        <v>82</v>
      </c>
      <c r="D576" s="43" t="s">
        <v>618</v>
      </c>
      <c r="E576" s="198" t="s">
        <v>222</v>
      </c>
      <c r="F576" s="198"/>
      <c r="G576" s="42" t="s">
        <v>137</v>
      </c>
      <c r="H576" s="41">
        <v>1</v>
      </c>
      <c r="I576" s="40">
        <v>1.04</v>
      </c>
      <c r="J576" s="40">
        <v>1.04</v>
      </c>
    </row>
    <row r="577" spans="1:10" ht="33.75" customHeight="1" x14ac:dyDescent="0.2">
      <c r="A577" s="33" t="s">
        <v>131</v>
      </c>
      <c r="B577" s="34" t="s">
        <v>617</v>
      </c>
      <c r="C577" s="33" t="s">
        <v>82</v>
      </c>
      <c r="D577" s="33" t="s">
        <v>616</v>
      </c>
      <c r="E577" s="191" t="s">
        <v>311</v>
      </c>
      <c r="F577" s="191"/>
      <c r="G577" s="32" t="s">
        <v>126</v>
      </c>
      <c r="H577" s="31">
        <v>8.0000000000000007E-5</v>
      </c>
      <c r="I577" s="30">
        <v>12742.23</v>
      </c>
      <c r="J577" s="30">
        <v>1.01</v>
      </c>
    </row>
    <row r="578" spans="1:10" ht="22.5" x14ac:dyDescent="0.2">
      <c r="A578" s="33" t="s">
        <v>131</v>
      </c>
      <c r="B578" s="34" t="s">
        <v>615</v>
      </c>
      <c r="C578" s="33" t="s">
        <v>82</v>
      </c>
      <c r="D578" s="33" t="s">
        <v>614</v>
      </c>
      <c r="E578" s="191" t="s">
        <v>132</v>
      </c>
      <c r="F578" s="191"/>
      <c r="G578" s="32" t="s">
        <v>126</v>
      </c>
      <c r="H578" s="31">
        <v>8.0000000000000007E-5</v>
      </c>
      <c r="I578" s="30">
        <v>426.16</v>
      </c>
      <c r="J578" s="30">
        <v>0.03</v>
      </c>
    </row>
    <row r="579" spans="1:10" x14ac:dyDescent="0.2">
      <c r="A579" s="29"/>
      <c r="B579" s="29"/>
      <c r="C579" s="29"/>
      <c r="D579" s="29"/>
      <c r="E579" s="29" t="s">
        <v>125</v>
      </c>
      <c r="F579" s="28">
        <v>0</v>
      </c>
      <c r="G579" s="29" t="s">
        <v>124</v>
      </c>
      <c r="H579" s="28">
        <v>0</v>
      </c>
      <c r="I579" s="29" t="s">
        <v>123</v>
      </c>
      <c r="J579" s="28">
        <v>0</v>
      </c>
    </row>
    <row r="580" spans="1:10" ht="12" customHeight="1" thickBot="1" x14ac:dyDescent="0.25">
      <c r="A580" s="29"/>
      <c r="B580" s="29"/>
      <c r="C580" s="29"/>
      <c r="D580" s="29"/>
      <c r="E580" s="29" t="s">
        <v>122</v>
      </c>
      <c r="F580" s="28">
        <v>0.22</v>
      </c>
      <c r="G580" s="29"/>
      <c r="H580" s="192" t="s">
        <v>121</v>
      </c>
      <c r="I580" s="192"/>
      <c r="J580" s="28">
        <v>1.26</v>
      </c>
    </row>
    <row r="581" spans="1:10" ht="12" thickTop="1" x14ac:dyDescent="0.2">
      <c r="A581" s="27"/>
      <c r="B581" s="27"/>
      <c r="C581" s="27"/>
      <c r="D581" s="27"/>
      <c r="E581" s="27"/>
      <c r="F581" s="27"/>
      <c r="G581" s="27"/>
      <c r="H581" s="27"/>
      <c r="I581" s="27"/>
      <c r="J581" s="27"/>
    </row>
    <row r="582" spans="1:10" x14ac:dyDescent="0.2">
      <c r="A582" s="47"/>
      <c r="B582" s="45" t="s">
        <v>8</v>
      </c>
      <c r="C582" s="47" t="s">
        <v>9</v>
      </c>
      <c r="D582" s="47" t="s">
        <v>10</v>
      </c>
      <c r="E582" s="194" t="s">
        <v>145</v>
      </c>
      <c r="F582" s="194"/>
      <c r="G582" s="46" t="s">
        <v>11</v>
      </c>
      <c r="H582" s="45" t="s">
        <v>12</v>
      </c>
      <c r="I582" s="45" t="s">
        <v>13</v>
      </c>
      <c r="J582" s="45" t="s">
        <v>15</v>
      </c>
    </row>
    <row r="583" spans="1:10" ht="33.75" customHeight="1" x14ac:dyDescent="0.2">
      <c r="A583" s="43" t="s">
        <v>144</v>
      </c>
      <c r="B583" s="44" t="s">
        <v>613</v>
      </c>
      <c r="C583" s="43" t="s">
        <v>82</v>
      </c>
      <c r="D583" s="43" t="s">
        <v>612</v>
      </c>
      <c r="E583" s="198" t="s">
        <v>222</v>
      </c>
      <c r="F583" s="198"/>
      <c r="G583" s="42" t="s">
        <v>137</v>
      </c>
      <c r="H583" s="41">
        <v>1</v>
      </c>
      <c r="I583" s="40">
        <v>8.84</v>
      </c>
      <c r="J583" s="40">
        <v>8.84</v>
      </c>
    </row>
    <row r="584" spans="1:10" x14ac:dyDescent="0.2">
      <c r="A584" s="33" t="s">
        <v>131</v>
      </c>
      <c r="B584" s="34" t="s">
        <v>479</v>
      </c>
      <c r="C584" s="33" t="s">
        <v>82</v>
      </c>
      <c r="D584" s="33" t="s">
        <v>478</v>
      </c>
      <c r="E584" s="191" t="s">
        <v>132</v>
      </c>
      <c r="F584" s="191"/>
      <c r="G584" s="32" t="s">
        <v>477</v>
      </c>
      <c r="H584" s="31">
        <v>1.45</v>
      </c>
      <c r="I584" s="30">
        <v>6.1</v>
      </c>
      <c r="J584" s="30">
        <v>8.84</v>
      </c>
    </row>
    <row r="585" spans="1:10" x14ac:dyDescent="0.2">
      <c r="A585" s="29"/>
      <c r="B585" s="29"/>
      <c r="C585" s="29"/>
      <c r="D585" s="29"/>
      <c r="E585" s="29" t="s">
        <v>125</v>
      </c>
      <c r="F585" s="28">
        <v>0</v>
      </c>
      <c r="G585" s="29" t="s">
        <v>124</v>
      </c>
      <c r="H585" s="28">
        <v>0</v>
      </c>
      <c r="I585" s="29" t="s">
        <v>123</v>
      </c>
      <c r="J585" s="28">
        <v>0</v>
      </c>
    </row>
    <row r="586" spans="1:10" ht="12" thickBot="1" x14ac:dyDescent="0.25">
      <c r="A586" s="29"/>
      <c r="B586" s="29"/>
      <c r="C586" s="29"/>
      <c r="D586" s="29"/>
      <c r="E586" s="29" t="s">
        <v>122</v>
      </c>
      <c r="F586" s="28">
        <v>1.88</v>
      </c>
      <c r="G586" s="29"/>
      <c r="H586" s="192" t="s">
        <v>121</v>
      </c>
      <c r="I586" s="192"/>
      <c r="J586" s="28">
        <v>10.72</v>
      </c>
    </row>
    <row r="587" spans="1:10" ht="12" customHeight="1" thickTop="1" x14ac:dyDescent="0.2">
      <c r="A587" s="27"/>
      <c r="B587" s="27"/>
      <c r="C587" s="27"/>
      <c r="D587" s="27"/>
      <c r="E587" s="27"/>
      <c r="F587" s="27"/>
      <c r="G587" s="27"/>
      <c r="H587" s="27"/>
      <c r="I587" s="27"/>
      <c r="J587" s="27"/>
    </row>
    <row r="588" spans="1:10" x14ac:dyDescent="0.2">
      <c r="A588" s="47"/>
      <c r="B588" s="45" t="s">
        <v>8</v>
      </c>
      <c r="C588" s="47" t="s">
        <v>9</v>
      </c>
      <c r="D588" s="47" t="s">
        <v>10</v>
      </c>
      <c r="E588" s="194" t="s">
        <v>145</v>
      </c>
      <c r="F588" s="194"/>
      <c r="G588" s="46" t="s">
        <v>11</v>
      </c>
      <c r="H588" s="45" t="s">
        <v>12</v>
      </c>
      <c r="I588" s="45" t="s">
        <v>13</v>
      </c>
      <c r="J588" s="45" t="s">
        <v>15</v>
      </c>
    </row>
    <row r="589" spans="1:10" ht="22.5" x14ac:dyDescent="0.2">
      <c r="A589" s="43" t="s">
        <v>144</v>
      </c>
      <c r="B589" s="44" t="s">
        <v>611</v>
      </c>
      <c r="C589" s="43" t="s">
        <v>82</v>
      </c>
      <c r="D589" s="43" t="s">
        <v>610</v>
      </c>
      <c r="E589" s="198" t="s">
        <v>138</v>
      </c>
      <c r="F589" s="198"/>
      <c r="G589" s="42" t="s">
        <v>284</v>
      </c>
      <c r="H589" s="41">
        <v>1</v>
      </c>
      <c r="I589" s="40">
        <v>23.5</v>
      </c>
      <c r="J589" s="40">
        <v>23.5</v>
      </c>
    </row>
    <row r="590" spans="1:10" ht="33.75" customHeight="1" x14ac:dyDescent="0.2">
      <c r="A590" s="33" t="s">
        <v>131</v>
      </c>
      <c r="B590" s="34" t="s">
        <v>609</v>
      </c>
      <c r="C590" s="33" t="s">
        <v>82</v>
      </c>
      <c r="D590" s="33" t="s">
        <v>608</v>
      </c>
      <c r="E590" s="191" t="s">
        <v>127</v>
      </c>
      <c r="F590" s="191"/>
      <c r="G590" s="32" t="s">
        <v>284</v>
      </c>
      <c r="H590" s="31">
        <v>7.1599999999999997E-3</v>
      </c>
      <c r="I590" s="30">
        <v>3283.39</v>
      </c>
      <c r="J590" s="30">
        <v>23.5</v>
      </c>
    </row>
    <row r="591" spans="1:10" x14ac:dyDescent="0.2">
      <c r="A591" s="29"/>
      <c r="B591" s="29"/>
      <c r="C591" s="29"/>
      <c r="D591" s="29"/>
      <c r="E591" s="29" t="s">
        <v>125</v>
      </c>
      <c r="F591" s="28">
        <v>11.0567423</v>
      </c>
      <c r="G591" s="29" t="s">
        <v>124</v>
      </c>
      <c r="H591" s="28">
        <v>12.44</v>
      </c>
      <c r="I591" s="29" t="s">
        <v>123</v>
      </c>
      <c r="J591" s="28">
        <v>23.5</v>
      </c>
    </row>
    <row r="592" spans="1:10" ht="12" thickBot="1" x14ac:dyDescent="0.25">
      <c r="A592" s="29"/>
      <c r="B592" s="29"/>
      <c r="C592" s="29"/>
      <c r="D592" s="29"/>
      <c r="E592" s="29" t="s">
        <v>122</v>
      </c>
      <c r="F592" s="28">
        <v>5.01</v>
      </c>
      <c r="G592" s="29"/>
      <c r="H592" s="192" t="s">
        <v>121</v>
      </c>
      <c r="I592" s="192"/>
      <c r="J592" s="28">
        <v>28.51</v>
      </c>
    </row>
    <row r="593" spans="1:10" ht="12" customHeight="1" thickTop="1" x14ac:dyDescent="0.2">
      <c r="A593" s="27"/>
      <c r="B593" s="27"/>
      <c r="C593" s="27"/>
      <c r="D593" s="27"/>
      <c r="E593" s="27"/>
      <c r="F593" s="27"/>
      <c r="G593" s="27"/>
      <c r="H593" s="27"/>
      <c r="I593" s="27"/>
      <c r="J593" s="27"/>
    </row>
    <row r="594" spans="1:10" x14ac:dyDescent="0.2">
      <c r="A594" s="47"/>
      <c r="B594" s="45" t="s">
        <v>8</v>
      </c>
      <c r="C594" s="47" t="s">
        <v>9</v>
      </c>
      <c r="D594" s="47" t="s">
        <v>10</v>
      </c>
      <c r="E594" s="194" t="s">
        <v>145</v>
      </c>
      <c r="F594" s="194"/>
      <c r="G594" s="46" t="s">
        <v>11</v>
      </c>
      <c r="H594" s="45" t="s">
        <v>12</v>
      </c>
      <c r="I594" s="45" t="s">
        <v>13</v>
      </c>
      <c r="J594" s="45" t="s">
        <v>15</v>
      </c>
    </row>
    <row r="595" spans="1:10" ht="22.5" x14ac:dyDescent="0.2">
      <c r="A595" s="43" t="s">
        <v>144</v>
      </c>
      <c r="B595" s="44" t="s">
        <v>607</v>
      </c>
      <c r="C595" s="43" t="s">
        <v>82</v>
      </c>
      <c r="D595" s="43" t="s">
        <v>606</v>
      </c>
      <c r="E595" s="198" t="s">
        <v>138</v>
      </c>
      <c r="F595" s="198"/>
      <c r="G595" s="42" t="s">
        <v>137</v>
      </c>
      <c r="H595" s="41">
        <v>1</v>
      </c>
      <c r="I595" s="40">
        <v>7.0000000000000007E-2</v>
      </c>
      <c r="J595" s="40">
        <v>7.0000000000000007E-2</v>
      </c>
    </row>
    <row r="596" spans="1:10" ht="22.5" customHeight="1" x14ac:dyDescent="0.2">
      <c r="A596" s="33" t="s">
        <v>131</v>
      </c>
      <c r="B596" s="34" t="s">
        <v>605</v>
      </c>
      <c r="C596" s="33" t="s">
        <v>82</v>
      </c>
      <c r="D596" s="33" t="s">
        <v>604</v>
      </c>
      <c r="E596" s="191" t="s">
        <v>127</v>
      </c>
      <c r="F596" s="191"/>
      <c r="G596" s="32" t="s">
        <v>137</v>
      </c>
      <c r="H596" s="31">
        <v>9.5700000000000004E-3</v>
      </c>
      <c r="I596" s="30">
        <v>7.82</v>
      </c>
      <c r="J596" s="30">
        <v>7.0000000000000007E-2</v>
      </c>
    </row>
    <row r="597" spans="1:10" x14ac:dyDescent="0.2">
      <c r="A597" s="29"/>
      <c r="B597" s="29"/>
      <c r="C597" s="29"/>
      <c r="D597" s="29"/>
      <c r="E597" s="29" t="s">
        <v>125</v>
      </c>
      <c r="F597" s="28">
        <v>3.2934999999999999E-2</v>
      </c>
      <c r="G597" s="29" t="s">
        <v>124</v>
      </c>
      <c r="H597" s="28">
        <v>0.04</v>
      </c>
      <c r="I597" s="29" t="s">
        <v>123</v>
      </c>
      <c r="J597" s="28">
        <v>7.0000000000000007E-2</v>
      </c>
    </row>
    <row r="598" spans="1:10" ht="12" thickBot="1" x14ac:dyDescent="0.25">
      <c r="A598" s="29"/>
      <c r="B598" s="29"/>
      <c r="C598" s="29"/>
      <c r="D598" s="29"/>
      <c r="E598" s="29" t="s">
        <v>122</v>
      </c>
      <c r="F598" s="28">
        <v>0.01</v>
      </c>
      <c r="G598" s="29"/>
      <c r="H598" s="192" t="s">
        <v>121</v>
      </c>
      <c r="I598" s="192"/>
      <c r="J598" s="28">
        <v>0.08</v>
      </c>
    </row>
    <row r="599" spans="1:10" ht="12" customHeight="1" thickTop="1" x14ac:dyDescent="0.2">
      <c r="A599" s="27"/>
      <c r="B599" s="27"/>
      <c r="C599" s="27"/>
      <c r="D599" s="27"/>
      <c r="E599" s="27"/>
      <c r="F599" s="27"/>
      <c r="G599" s="27"/>
      <c r="H599" s="27"/>
      <c r="I599" s="27"/>
      <c r="J599" s="27"/>
    </row>
    <row r="600" spans="1:10" x14ac:dyDescent="0.2">
      <c r="A600" s="47"/>
      <c r="B600" s="45" t="s">
        <v>8</v>
      </c>
      <c r="C600" s="47" t="s">
        <v>9</v>
      </c>
      <c r="D600" s="47" t="s">
        <v>10</v>
      </c>
      <c r="E600" s="194" t="s">
        <v>145</v>
      </c>
      <c r="F600" s="194"/>
      <c r="G600" s="46" t="s">
        <v>11</v>
      </c>
      <c r="H600" s="45" t="s">
        <v>12</v>
      </c>
      <c r="I600" s="45" t="s">
        <v>13</v>
      </c>
      <c r="J600" s="45" t="s">
        <v>15</v>
      </c>
    </row>
    <row r="601" spans="1:10" x14ac:dyDescent="0.2">
      <c r="A601" s="43" t="s">
        <v>144</v>
      </c>
      <c r="B601" s="44" t="s">
        <v>603</v>
      </c>
      <c r="C601" s="43" t="s">
        <v>82</v>
      </c>
      <c r="D601" s="43" t="s">
        <v>602</v>
      </c>
      <c r="E601" s="198" t="s">
        <v>138</v>
      </c>
      <c r="F601" s="198"/>
      <c r="G601" s="42" t="s">
        <v>137</v>
      </c>
      <c r="H601" s="41">
        <v>1</v>
      </c>
      <c r="I601" s="40">
        <v>0.24</v>
      </c>
      <c r="J601" s="40">
        <v>0.24</v>
      </c>
    </row>
    <row r="602" spans="1:10" ht="22.5" customHeight="1" x14ac:dyDescent="0.2">
      <c r="A602" s="33" t="s">
        <v>131</v>
      </c>
      <c r="B602" s="34" t="s">
        <v>601</v>
      </c>
      <c r="C602" s="33" t="s">
        <v>82</v>
      </c>
      <c r="D602" s="33" t="s">
        <v>600</v>
      </c>
      <c r="E602" s="191" t="s">
        <v>127</v>
      </c>
      <c r="F602" s="191"/>
      <c r="G602" s="32" t="s">
        <v>137</v>
      </c>
      <c r="H602" s="31">
        <v>1.328E-2</v>
      </c>
      <c r="I602" s="30">
        <v>18.21</v>
      </c>
      <c r="J602" s="30">
        <v>0.24</v>
      </c>
    </row>
    <row r="603" spans="1:10" x14ac:dyDescent="0.2">
      <c r="A603" s="29"/>
      <c r="B603" s="29"/>
      <c r="C603" s="29"/>
      <c r="D603" s="29"/>
      <c r="E603" s="29" t="s">
        <v>125</v>
      </c>
      <c r="F603" s="28">
        <v>0.1129199</v>
      </c>
      <c r="G603" s="29" t="s">
        <v>124</v>
      </c>
      <c r="H603" s="28">
        <v>0.13</v>
      </c>
      <c r="I603" s="29" t="s">
        <v>123</v>
      </c>
      <c r="J603" s="28">
        <v>0.24</v>
      </c>
    </row>
    <row r="604" spans="1:10" ht="12" thickBot="1" x14ac:dyDescent="0.25">
      <c r="A604" s="29"/>
      <c r="B604" s="29"/>
      <c r="C604" s="29"/>
      <c r="D604" s="29"/>
      <c r="E604" s="29" t="s">
        <v>122</v>
      </c>
      <c r="F604" s="28">
        <v>0.05</v>
      </c>
      <c r="G604" s="29"/>
      <c r="H604" s="192" t="s">
        <v>121</v>
      </c>
      <c r="I604" s="192"/>
      <c r="J604" s="28">
        <v>0.28999999999999998</v>
      </c>
    </row>
    <row r="605" spans="1:10" ht="12" customHeight="1" thickTop="1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</row>
    <row r="606" spans="1:10" x14ac:dyDescent="0.2">
      <c r="A606" s="47"/>
      <c r="B606" s="45" t="s">
        <v>8</v>
      </c>
      <c r="C606" s="47" t="s">
        <v>9</v>
      </c>
      <c r="D606" s="47" t="s">
        <v>10</v>
      </c>
      <c r="E606" s="194" t="s">
        <v>145</v>
      </c>
      <c r="F606" s="194"/>
      <c r="G606" s="46" t="s">
        <v>11</v>
      </c>
      <c r="H606" s="45" t="s">
        <v>12</v>
      </c>
      <c r="I606" s="45" t="s">
        <v>13</v>
      </c>
      <c r="J606" s="45" t="s">
        <v>15</v>
      </c>
    </row>
    <row r="607" spans="1:10" ht="22.5" x14ac:dyDescent="0.2">
      <c r="A607" s="43" t="s">
        <v>144</v>
      </c>
      <c r="B607" s="44" t="s">
        <v>599</v>
      </c>
      <c r="C607" s="43" t="s">
        <v>82</v>
      </c>
      <c r="D607" s="43" t="s">
        <v>598</v>
      </c>
      <c r="E607" s="198" t="s">
        <v>138</v>
      </c>
      <c r="F607" s="198"/>
      <c r="G607" s="42" t="s">
        <v>137</v>
      </c>
      <c r="H607" s="41">
        <v>1</v>
      </c>
      <c r="I607" s="40">
        <v>0.24</v>
      </c>
      <c r="J607" s="40">
        <v>0.24</v>
      </c>
    </row>
    <row r="608" spans="1:10" ht="11.25" customHeight="1" x14ac:dyDescent="0.2">
      <c r="A608" s="33" t="s">
        <v>131</v>
      </c>
      <c r="B608" s="34" t="s">
        <v>597</v>
      </c>
      <c r="C608" s="33" t="s">
        <v>82</v>
      </c>
      <c r="D608" s="33" t="s">
        <v>596</v>
      </c>
      <c r="E608" s="191" t="s">
        <v>127</v>
      </c>
      <c r="F608" s="191"/>
      <c r="G608" s="32" t="s">
        <v>137</v>
      </c>
      <c r="H608" s="31">
        <v>1.328E-2</v>
      </c>
      <c r="I608" s="30">
        <v>18.21</v>
      </c>
      <c r="J608" s="30">
        <v>0.24</v>
      </c>
    </row>
    <row r="609" spans="1:10" x14ac:dyDescent="0.2">
      <c r="A609" s="29"/>
      <c r="B609" s="29"/>
      <c r="C609" s="29"/>
      <c r="D609" s="29"/>
      <c r="E609" s="29" t="s">
        <v>125</v>
      </c>
      <c r="F609" s="28">
        <v>0.1129199</v>
      </c>
      <c r="G609" s="29" t="s">
        <v>124</v>
      </c>
      <c r="H609" s="28">
        <v>0.13</v>
      </c>
      <c r="I609" s="29" t="s">
        <v>123</v>
      </c>
      <c r="J609" s="28">
        <v>0.24</v>
      </c>
    </row>
    <row r="610" spans="1:10" ht="12" thickBot="1" x14ac:dyDescent="0.25">
      <c r="A610" s="29"/>
      <c r="B610" s="29"/>
      <c r="C610" s="29"/>
      <c r="D610" s="29"/>
      <c r="E610" s="29" t="s">
        <v>122</v>
      </c>
      <c r="F610" s="28">
        <v>0.05</v>
      </c>
      <c r="G610" s="29"/>
      <c r="H610" s="192" t="s">
        <v>121</v>
      </c>
      <c r="I610" s="192"/>
      <c r="J610" s="28">
        <v>0.28999999999999998</v>
      </c>
    </row>
    <row r="611" spans="1:10" ht="12" customHeight="1" thickTop="1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</row>
    <row r="612" spans="1:10" x14ac:dyDescent="0.2">
      <c r="A612" s="47"/>
      <c r="B612" s="45" t="s">
        <v>8</v>
      </c>
      <c r="C612" s="47" t="s">
        <v>9</v>
      </c>
      <c r="D612" s="47" t="s">
        <v>10</v>
      </c>
      <c r="E612" s="194" t="s">
        <v>145</v>
      </c>
      <c r="F612" s="194"/>
      <c r="G612" s="46" t="s">
        <v>11</v>
      </c>
      <c r="H612" s="45" t="s">
        <v>12</v>
      </c>
      <c r="I612" s="45" t="s">
        <v>13</v>
      </c>
      <c r="J612" s="45" t="s">
        <v>15</v>
      </c>
    </row>
    <row r="613" spans="1:10" ht="22.5" x14ac:dyDescent="0.2">
      <c r="A613" s="43" t="s">
        <v>144</v>
      </c>
      <c r="B613" s="44" t="s">
        <v>562</v>
      </c>
      <c r="C613" s="43" t="s">
        <v>82</v>
      </c>
      <c r="D613" s="43" t="s">
        <v>561</v>
      </c>
      <c r="E613" s="198" t="s">
        <v>138</v>
      </c>
      <c r="F613" s="198"/>
      <c r="G613" s="42" t="s">
        <v>137</v>
      </c>
      <c r="H613" s="41">
        <v>1</v>
      </c>
      <c r="I613" s="40">
        <v>0.06</v>
      </c>
      <c r="J613" s="40">
        <v>0.06</v>
      </c>
    </row>
    <row r="614" spans="1:10" ht="22.5" customHeight="1" x14ac:dyDescent="0.2">
      <c r="A614" s="33" t="s">
        <v>131</v>
      </c>
      <c r="B614" s="34" t="s">
        <v>560</v>
      </c>
      <c r="C614" s="33" t="s">
        <v>82</v>
      </c>
      <c r="D614" s="33" t="s">
        <v>559</v>
      </c>
      <c r="E614" s="191" t="s">
        <v>127</v>
      </c>
      <c r="F614" s="191"/>
      <c r="G614" s="32" t="s">
        <v>137</v>
      </c>
      <c r="H614" s="31">
        <v>5.8599999999999998E-3</v>
      </c>
      <c r="I614" s="30">
        <v>11.13</v>
      </c>
      <c r="J614" s="30">
        <v>0.06</v>
      </c>
    </row>
    <row r="615" spans="1:10" x14ac:dyDescent="0.2">
      <c r="A615" s="29"/>
      <c r="B615" s="29"/>
      <c r="C615" s="29"/>
      <c r="D615" s="29"/>
      <c r="E615" s="29" t="s">
        <v>125</v>
      </c>
      <c r="F615" s="28">
        <v>2.8230000000000002E-2</v>
      </c>
      <c r="G615" s="29" t="s">
        <v>124</v>
      </c>
      <c r="H615" s="28">
        <v>0.03</v>
      </c>
      <c r="I615" s="29" t="s">
        <v>123</v>
      </c>
      <c r="J615" s="28">
        <v>0.06</v>
      </c>
    </row>
    <row r="616" spans="1:10" ht="12" thickBot="1" x14ac:dyDescent="0.25">
      <c r="A616" s="29"/>
      <c r="B616" s="29"/>
      <c r="C616" s="29"/>
      <c r="D616" s="29"/>
      <c r="E616" s="29" t="s">
        <v>122</v>
      </c>
      <c r="F616" s="28">
        <v>0.01</v>
      </c>
      <c r="G616" s="29"/>
      <c r="H616" s="192" t="s">
        <v>121</v>
      </c>
      <c r="I616" s="192"/>
      <c r="J616" s="28">
        <v>7.0000000000000007E-2</v>
      </c>
    </row>
    <row r="617" spans="1:10" ht="12" customHeight="1" thickTop="1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</row>
    <row r="618" spans="1:10" x14ac:dyDescent="0.2">
      <c r="A618" s="47"/>
      <c r="B618" s="45" t="s">
        <v>8</v>
      </c>
      <c r="C618" s="47" t="s">
        <v>9</v>
      </c>
      <c r="D618" s="47" t="s">
        <v>10</v>
      </c>
      <c r="E618" s="194" t="s">
        <v>145</v>
      </c>
      <c r="F618" s="194"/>
      <c r="G618" s="46" t="s">
        <v>11</v>
      </c>
      <c r="H618" s="45" t="s">
        <v>12</v>
      </c>
      <c r="I618" s="45" t="s">
        <v>13</v>
      </c>
      <c r="J618" s="45" t="s">
        <v>15</v>
      </c>
    </row>
    <row r="619" spans="1:10" ht="22.5" x14ac:dyDescent="0.2">
      <c r="A619" s="43" t="s">
        <v>144</v>
      </c>
      <c r="B619" s="44" t="s">
        <v>558</v>
      </c>
      <c r="C619" s="43" t="s">
        <v>82</v>
      </c>
      <c r="D619" s="43" t="s">
        <v>557</v>
      </c>
      <c r="E619" s="198" t="s">
        <v>138</v>
      </c>
      <c r="F619" s="198"/>
      <c r="G619" s="42" t="s">
        <v>137</v>
      </c>
      <c r="H619" s="41">
        <v>1</v>
      </c>
      <c r="I619" s="40">
        <v>0.37</v>
      </c>
      <c r="J619" s="40">
        <v>0.37</v>
      </c>
    </row>
    <row r="620" spans="1:10" ht="22.5" customHeight="1" x14ac:dyDescent="0.2">
      <c r="A620" s="33" t="s">
        <v>131</v>
      </c>
      <c r="B620" s="34" t="s">
        <v>556</v>
      </c>
      <c r="C620" s="33" t="s">
        <v>82</v>
      </c>
      <c r="D620" s="33" t="s">
        <v>555</v>
      </c>
      <c r="E620" s="191" t="s">
        <v>127</v>
      </c>
      <c r="F620" s="191"/>
      <c r="G620" s="32" t="s">
        <v>137</v>
      </c>
      <c r="H620" s="31">
        <v>2.07E-2</v>
      </c>
      <c r="I620" s="30">
        <v>18.21</v>
      </c>
      <c r="J620" s="30">
        <v>0.37</v>
      </c>
    </row>
    <row r="621" spans="1:10" x14ac:dyDescent="0.2">
      <c r="A621" s="29"/>
      <c r="B621" s="29"/>
      <c r="C621" s="29"/>
      <c r="D621" s="29"/>
      <c r="E621" s="29" t="s">
        <v>125</v>
      </c>
      <c r="F621" s="28">
        <v>0.17408489999999999</v>
      </c>
      <c r="G621" s="29" t="s">
        <v>124</v>
      </c>
      <c r="H621" s="28">
        <v>0.2</v>
      </c>
      <c r="I621" s="29" t="s">
        <v>123</v>
      </c>
      <c r="J621" s="28">
        <v>0.37</v>
      </c>
    </row>
    <row r="622" spans="1:10" ht="12" thickBot="1" x14ac:dyDescent="0.25">
      <c r="A622" s="29"/>
      <c r="B622" s="29"/>
      <c r="C622" s="29"/>
      <c r="D622" s="29"/>
      <c r="E622" s="29" t="s">
        <v>122</v>
      </c>
      <c r="F622" s="28">
        <v>7.0000000000000007E-2</v>
      </c>
      <c r="G622" s="29"/>
      <c r="H622" s="192" t="s">
        <v>121</v>
      </c>
      <c r="I622" s="192"/>
      <c r="J622" s="28">
        <v>0.44</v>
      </c>
    </row>
    <row r="623" spans="1:10" ht="12" customHeight="1" thickTop="1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</row>
    <row r="624" spans="1:10" x14ac:dyDescent="0.2">
      <c r="A624" s="47"/>
      <c r="B624" s="45" t="s">
        <v>8</v>
      </c>
      <c r="C624" s="47" t="s">
        <v>9</v>
      </c>
      <c r="D624" s="47" t="s">
        <v>10</v>
      </c>
      <c r="E624" s="194" t="s">
        <v>145</v>
      </c>
      <c r="F624" s="194"/>
      <c r="G624" s="46" t="s">
        <v>11</v>
      </c>
      <c r="H624" s="45" t="s">
        <v>12</v>
      </c>
      <c r="I624" s="45" t="s">
        <v>13</v>
      </c>
      <c r="J624" s="45" t="s">
        <v>15</v>
      </c>
    </row>
    <row r="625" spans="1:10" ht="22.5" x14ac:dyDescent="0.2">
      <c r="A625" s="43" t="s">
        <v>144</v>
      </c>
      <c r="B625" s="44" t="s">
        <v>550</v>
      </c>
      <c r="C625" s="43" t="s">
        <v>82</v>
      </c>
      <c r="D625" s="43" t="s">
        <v>549</v>
      </c>
      <c r="E625" s="198" t="s">
        <v>138</v>
      </c>
      <c r="F625" s="198"/>
      <c r="G625" s="42" t="s">
        <v>137</v>
      </c>
      <c r="H625" s="41">
        <v>1</v>
      </c>
      <c r="I625" s="40">
        <v>1.96</v>
      </c>
      <c r="J625" s="40">
        <v>1.96</v>
      </c>
    </row>
    <row r="626" spans="1:10" ht="22.5" customHeight="1" x14ac:dyDescent="0.2">
      <c r="A626" s="33" t="s">
        <v>131</v>
      </c>
      <c r="B626" s="34" t="s">
        <v>548</v>
      </c>
      <c r="C626" s="33" t="s">
        <v>82</v>
      </c>
      <c r="D626" s="33" t="s">
        <v>547</v>
      </c>
      <c r="E626" s="191" t="s">
        <v>127</v>
      </c>
      <c r="F626" s="191"/>
      <c r="G626" s="32" t="s">
        <v>137</v>
      </c>
      <c r="H626" s="31">
        <v>1.6990000000000002E-2</v>
      </c>
      <c r="I626" s="30">
        <v>115.94</v>
      </c>
      <c r="J626" s="30">
        <v>1.96</v>
      </c>
    </row>
    <row r="627" spans="1:10" x14ac:dyDescent="0.2">
      <c r="A627" s="29"/>
      <c r="B627" s="29"/>
      <c r="C627" s="29"/>
      <c r="D627" s="29"/>
      <c r="E627" s="29" t="s">
        <v>125</v>
      </c>
      <c r="F627" s="28">
        <v>0.92217939999999998</v>
      </c>
      <c r="G627" s="29" t="s">
        <v>124</v>
      </c>
      <c r="H627" s="28">
        <v>1.04</v>
      </c>
      <c r="I627" s="29" t="s">
        <v>123</v>
      </c>
      <c r="J627" s="28">
        <v>1.96</v>
      </c>
    </row>
    <row r="628" spans="1:10" ht="12" thickBot="1" x14ac:dyDescent="0.25">
      <c r="A628" s="29"/>
      <c r="B628" s="29"/>
      <c r="C628" s="29"/>
      <c r="D628" s="29"/>
      <c r="E628" s="29" t="s">
        <v>122</v>
      </c>
      <c r="F628" s="28">
        <v>0.41</v>
      </c>
      <c r="G628" s="29"/>
      <c r="H628" s="192" t="s">
        <v>121</v>
      </c>
      <c r="I628" s="192"/>
      <c r="J628" s="28">
        <v>2.37</v>
      </c>
    </row>
    <row r="629" spans="1:10" ht="12" customHeight="1" thickTop="1" x14ac:dyDescent="0.2">
      <c r="A629" s="27"/>
      <c r="B629" s="27"/>
      <c r="C629" s="27"/>
      <c r="D629" s="27"/>
      <c r="E629" s="27"/>
      <c r="F629" s="27"/>
      <c r="G629" s="27"/>
      <c r="H629" s="27"/>
      <c r="I629" s="27"/>
      <c r="J629" s="27"/>
    </row>
    <row r="630" spans="1:10" x14ac:dyDescent="0.2">
      <c r="A630" s="47"/>
      <c r="B630" s="45" t="s">
        <v>8</v>
      </c>
      <c r="C630" s="47" t="s">
        <v>9</v>
      </c>
      <c r="D630" s="47" t="s">
        <v>10</v>
      </c>
      <c r="E630" s="194" t="s">
        <v>145</v>
      </c>
      <c r="F630" s="194"/>
      <c r="G630" s="46" t="s">
        <v>11</v>
      </c>
      <c r="H630" s="45" t="s">
        <v>12</v>
      </c>
      <c r="I630" s="45" t="s">
        <v>13</v>
      </c>
      <c r="J630" s="45" t="s">
        <v>15</v>
      </c>
    </row>
    <row r="631" spans="1:10" ht="22.5" x14ac:dyDescent="0.2">
      <c r="A631" s="43" t="s">
        <v>144</v>
      </c>
      <c r="B631" s="44" t="s">
        <v>542</v>
      </c>
      <c r="C631" s="43" t="s">
        <v>82</v>
      </c>
      <c r="D631" s="43" t="s">
        <v>541</v>
      </c>
      <c r="E631" s="198" t="s">
        <v>138</v>
      </c>
      <c r="F631" s="198"/>
      <c r="G631" s="42" t="s">
        <v>284</v>
      </c>
      <c r="H631" s="41">
        <v>1</v>
      </c>
      <c r="I631" s="40">
        <v>259.47000000000003</v>
      </c>
      <c r="J631" s="40">
        <v>259.47000000000003</v>
      </c>
    </row>
    <row r="632" spans="1:10" ht="22.5" customHeight="1" x14ac:dyDescent="0.2">
      <c r="A632" s="33" t="s">
        <v>131</v>
      </c>
      <c r="B632" s="34" t="s">
        <v>540</v>
      </c>
      <c r="C632" s="33" t="s">
        <v>82</v>
      </c>
      <c r="D632" s="33" t="s">
        <v>539</v>
      </c>
      <c r="E632" s="191" t="s">
        <v>127</v>
      </c>
      <c r="F632" s="191"/>
      <c r="G632" s="32" t="s">
        <v>284</v>
      </c>
      <c r="H632" s="31">
        <v>1.2710000000000001E-2</v>
      </c>
      <c r="I632" s="30">
        <v>20414.900000000001</v>
      </c>
      <c r="J632" s="30">
        <v>259.47000000000003</v>
      </c>
    </row>
    <row r="633" spans="1:10" x14ac:dyDescent="0.2">
      <c r="A633" s="29"/>
      <c r="B633" s="29"/>
      <c r="C633" s="29"/>
      <c r="D633" s="29"/>
      <c r="E633" s="29" t="s">
        <v>125</v>
      </c>
      <c r="F633" s="28">
        <v>122.0805495</v>
      </c>
      <c r="G633" s="29" t="s">
        <v>124</v>
      </c>
      <c r="H633" s="28">
        <v>137.38999999999999</v>
      </c>
      <c r="I633" s="29" t="s">
        <v>123</v>
      </c>
      <c r="J633" s="28">
        <v>259.47000000000003</v>
      </c>
    </row>
    <row r="634" spans="1:10" ht="12" thickBot="1" x14ac:dyDescent="0.25">
      <c r="A634" s="29"/>
      <c r="B634" s="29"/>
      <c r="C634" s="29"/>
      <c r="D634" s="29"/>
      <c r="E634" s="29" t="s">
        <v>122</v>
      </c>
      <c r="F634" s="28">
        <v>55.39</v>
      </c>
      <c r="G634" s="29"/>
      <c r="H634" s="192" t="s">
        <v>121</v>
      </c>
      <c r="I634" s="192"/>
      <c r="J634" s="28">
        <v>314.86</v>
      </c>
    </row>
    <row r="635" spans="1:10" ht="12" customHeight="1" thickTop="1" x14ac:dyDescent="0.2">
      <c r="A635" s="27"/>
      <c r="B635" s="27"/>
      <c r="C635" s="27"/>
      <c r="D635" s="27"/>
      <c r="E635" s="27"/>
      <c r="F635" s="27"/>
      <c r="G635" s="27"/>
      <c r="H635" s="27"/>
      <c r="I635" s="27"/>
      <c r="J635" s="27"/>
    </row>
    <row r="636" spans="1:10" x14ac:dyDescent="0.2">
      <c r="A636" s="47"/>
      <c r="B636" s="45" t="s">
        <v>8</v>
      </c>
      <c r="C636" s="47" t="s">
        <v>9</v>
      </c>
      <c r="D636" s="47" t="s">
        <v>10</v>
      </c>
      <c r="E636" s="194" t="s">
        <v>145</v>
      </c>
      <c r="F636" s="194"/>
      <c r="G636" s="46" t="s">
        <v>11</v>
      </c>
      <c r="H636" s="45" t="s">
        <v>12</v>
      </c>
      <c r="I636" s="45" t="s">
        <v>13</v>
      </c>
      <c r="J636" s="45" t="s">
        <v>15</v>
      </c>
    </row>
    <row r="637" spans="1:10" ht="22.5" x14ac:dyDescent="0.2">
      <c r="A637" s="43" t="s">
        <v>144</v>
      </c>
      <c r="B637" s="44" t="s">
        <v>507</v>
      </c>
      <c r="C637" s="43" t="s">
        <v>82</v>
      </c>
      <c r="D637" s="43" t="s">
        <v>506</v>
      </c>
      <c r="E637" s="198" t="s">
        <v>138</v>
      </c>
      <c r="F637" s="198"/>
      <c r="G637" s="42" t="s">
        <v>137</v>
      </c>
      <c r="H637" s="41">
        <v>1</v>
      </c>
      <c r="I637" s="40">
        <v>0.1</v>
      </c>
      <c r="J637" s="40">
        <v>0.1</v>
      </c>
    </row>
    <row r="638" spans="1:10" ht="22.5" customHeight="1" x14ac:dyDescent="0.2">
      <c r="A638" s="33" t="s">
        <v>131</v>
      </c>
      <c r="B638" s="34" t="s">
        <v>505</v>
      </c>
      <c r="C638" s="33" t="s">
        <v>82</v>
      </c>
      <c r="D638" s="33" t="s">
        <v>504</v>
      </c>
      <c r="E638" s="191" t="s">
        <v>127</v>
      </c>
      <c r="F638" s="191"/>
      <c r="G638" s="32" t="s">
        <v>137</v>
      </c>
      <c r="H638" s="31">
        <v>5.8599999999999998E-3</v>
      </c>
      <c r="I638" s="30">
        <v>18.489999999999998</v>
      </c>
      <c r="J638" s="30">
        <v>0.1</v>
      </c>
    </row>
    <row r="639" spans="1:10" x14ac:dyDescent="0.2">
      <c r="A639" s="29"/>
      <c r="B639" s="29"/>
      <c r="C639" s="29"/>
      <c r="D639" s="29"/>
      <c r="E639" s="29" t="s">
        <v>125</v>
      </c>
      <c r="F639" s="28">
        <v>4.7050000000000002E-2</v>
      </c>
      <c r="G639" s="29" t="s">
        <v>124</v>
      </c>
      <c r="H639" s="28">
        <v>0.05</v>
      </c>
      <c r="I639" s="29" t="s">
        <v>123</v>
      </c>
      <c r="J639" s="28">
        <v>0.1</v>
      </c>
    </row>
    <row r="640" spans="1:10" ht="12" thickBot="1" x14ac:dyDescent="0.25">
      <c r="A640" s="29"/>
      <c r="B640" s="29"/>
      <c r="C640" s="29"/>
      <c r="D640" s="29"/>
      <c r="E640" s="29" t="s">
        <v>122</v>
      </c>
      <c r="F640" s="28">
        <v>0.02</v>
      </c>
      <c r="G640" s="29"/>
      <c r="H640" s="192" t="s">
        <v>121</v>
      </c>
      <c r="I640" s="192"/>
      <c r="J640" s="28">
        <v>0.12</v>
      </c>
    </row>
    <row r="641" spans="1:10" ht="12" customHeight="1" thickTop="1" x14ac:dyDescent="0.2">
      <c r="A641" s="27"/>
      <c r="B641" s="27"/>
      <c r="C641" s="27"/>
      <c r="D641" s="27"/>
      <c r="E641" s="27"/>
      <c r="F641" s="27"/>
      <c r="G641" s="27"/>
      <c r="H641" s="27"/>
      <c r="I641" s="27"/>
      <c r="J641" s="27"/>
    </row>
    <row r="642" spans="1:10" x14ac:dyDescent="0.2">
      <c r="A642" s="47"/>
      <c r="B642" s="45" t="s">
        <v>8</v>
      </c>
      <c r="C642" s="47" t="s">
        <v>9</v>
      </c>
      <c r="D642" s="47" t="s">
        <v>10</v>
      </c>
      <c r="E642" s="194" t="s">
        <v>145</v>
      </c>
      <c r="F642" s="194"/>
      <c r="G642" s="46" t="s">
        <v>11</v>
      </c>
      <c r="H642" s="45" t="s">
        <v>12</v>
      </c>
      <c r="I642" s="45" t="s">
        <v>13</v>
      </c>
      <c r="J642" s="45" t="s">
        <v>15</v>
      </c>
    </row>
    <row r="643" spans="1:10" x14ac:dyDescent="0.2">
      <c r="A643" s="43" t="s">
        <v>144</v>
      </c>
      <c r="B643" s="44" t="s">
        <v>503</v>
      </c>
      <c r="C643" s="43" t="s">
        <v>82</v>
      </c>
      <c r="D643" s="43" t="s">
        <v>502</v>
      </c>
      <c r="E643" s="198" t="s">
        <v>138</v>
      </c>
      <c r="F643" s="198"/>
      <c r="G643" s="42" t="s">
        <v>137</v>
      </c>
      <c r="H643" s="41">
        <v>1</v>
      </c>
      <c r="I643" s="40">
        <v>0.17</v>
      </c>
      <c r="J643" s="40">
        <v>0.17</v>
      </c>
    </row>
    <row r="644" spans="1:10" ht="22.5" customHeight="1" x14ac:dyDescent="0.2">
      <c r="A644" s="33" t="s">
        <v>131</v>
      </c>
      <c r="B644" s="34" t="s">
        <v>501</v>
      </c>
      <c r="C644" s="33" t="s">
        <v>82</v>
      </c>
      <c r="D644" s="33" t="s">
        <v>500</v>
      </c>
      <c r="E644" s="191" t="s">
        <v>127</v>
      </c>
      <c r="F644" s="191"/>
      <c r="G644" s="32" t="s">
        <v>137</v>
      </c>
      <c r="H644" s="31">
        <v>9.5700000000000004E-3</v>
      </c>
      <c r="I644" s="30">
        <v>18.079999999999998</v>
      </c>
      <c r="J644" s="30">
        <v>0.17</v>
      </c>
    </row>
    <row r="645" spans="1:10" x14ac:dyDescent="0.2">
      <c r="A645" s="29"/>
      <c r="B645" s="29"/>
      <c r="C645" s="29"/>
      <c r="D645" s="29"/>
      <c r="E645" s="29" t="s">
        <v>125</v>
      </c>
      <c r="F645" s="28">
        <v>7.9984899999999998E-2</v>
      </c>
      <c r="G645" s="29" t="s">
        <v>124</v>
      </c>
      <c r="H645" s="28">
        <v>0.09</v>
      </c>
      <c r="I645" s="29" t="s">
        <v>123</v>
      </c>
      <c r="J645" s="28">
        <v>0.17</v>
      </c>
    </row>
    <row r="646" spans="1:10" ht="12" thickBot="1" x14ac:dyDescent="0.25">
      <c r="A646" s="29"/>
      <c r="B646" s="29"/>
      <c r="C646" s="29"/>
      <c r="D646" s="29"/>
      <c r="E646" s="29" t="s">
        <v>122</v>
      </c>
      <c r="F646" s="28">
        <v>0.03</v>
      </c>
      <c r="G646" s="29"/>
      <c r="H646" s="192" t="s">
        <v>121</v>
      </c>
      <c r="I646" s="192"/>
      <c r="J646" s="28">
        <v>0.2</v>
      </c>
    </row>
    <row r="647" spans="1:10" ht="12" customHeight="1" thickTop="1" x14ac:dyDescent="0.2">
      <c r="A647" s="27"/>
      <c r="B647" s="27"/>
      <c r="C647" s="27"/>
      <c r="D647" s="27"/>
      <c r="E647" s="27"/>
      <c r="F647" s="27"/>
      <c r="G647" s="27"/>
      <c r="H647" s="27"/>
      <c r="I647" s="27"/>
      <c r="J647" s="27"/>
    </row>
    <row r="648" spans="1:10" x14ac:dyDescent="0.2">
      <c r="A648" s="47"/>
      <c r="B648" s="45" t="s">
        <v>8</v>
      </c>
      <c r="C648" s="47" t="s">
        <v>9</v>
      </c>
      <c r="D648" s="47" t="s">
        <v>10</v>
      </c>
      <c r="E648" s="194" t="s">
        <v>145</v>
      </c>
      <c r="F648" s="194"/>
      <c r="G648" s="46" t="s">
        <v>11</v>
      </c>
      <c r="H648" s="45" t="s">
        <v>12</v>
      </c>
      <c r="I648" s="45" t="s">
        <v>13</v>
      </c>
      <c r="J648" s="45" t="s">
        <v>15</v>
      </c>
    </row>
    <row r="649" spans="1:10" ht="22.5" x14ac:dyDescent="0.2">
      <c r="A649" s="43" t="s">
        <v>144</v>
      </c>
      <c r="B649" s="44" t="s">
        <v>497</v>
      </c>
      <c r="C649" s="43" t="s">
        <v>82</v>
      </c>
      <c r="D649" s="43" t="s">
        <v>496</v>
      </c>
      <c r="E649" s="198" t="s">
        <v>138</v>
      </c>
      <c r="F649" s="198"/>
      <c r="G649" s="42" t="s">
        <v>137</v>
      </c>
      <c r="H649" s="41">
        <v>1</v>
      </c>
      <c r="I649" s="40">
        <v>0.16</v>
      </c>
      <c r="J649" s="40">
        <v>0.16</v>
      </c>
    </row>
    <row r="650" spans="1:10" ht="11.25" customHeight="1" x14ac:dyDescent="0.2">
      <c r="A650" s="33" t="s">
        <v>131</v>
      </c>
      <c r="B650" s="34" t="s">
        <v>495</v>
      </c>
      <c r="C650" s="33" t="s">
        <v>82</v>
      </c>
      <c r="D650" s="33" t="s">
        <v>494</v>
      </c>
      <c r="E650" s="191" t="s">
        <v>127</v>
      </c>
      <c r="F650" s="191"/>
      <c r="G650" s="32" t="s">
        <v>137</v>
      </c>
      <c r="H650" s="31">
        <v>9.5700000000000004E-3</v>
      </c>
      <c r="I650" s="30">
        <v>17.420000000000002</v>
      </c>
      <c r="J650" s="30">
        <v>0.16</v>
      </c>
    </row>
    <row r="651" spans="1:10" x14ac:dyDescent="0.2">
      <c r="A651" s="29"/>
      <c r="B651" s="29"/>
      <c r="C651" s="29"/>
      <c r="D651" s="29"/>
      <c r="E651" s="29" t="s">
        <v>125</v>
      </c>
      <c r="F651" s="28">
        <v>7.5279899999999997E-2</v>
      </c>
      <c r="G651" s="29" t="s">
        <v>124</v>
      </c>
      <c r="H651" s="28">
        <v>0.08</v>
      </c>
      <c r="I651" s="29" t="s">
        <v>123</v>
      </c>
      <c r="J651" s="28">
        <v>0.16</v>
      </c>
    </row>
    <row r="652" spans="1:10" ht="12" thickBot="1" x14ac:dyDescent="0.25">
      <c r="A652" s="29"/>
      <c r="B652" s="29"/>
      <c r="C652" s="29"/>
      <c r="D652" s="29"/>
      <c r="E652" s="29" t="s">
        <v>122</v>
      </c>
      <c r="F652" s="28">
        <v>0.03</v>
      </c>
      <c r="G652" s="29"/>
      <c r="H652" s="192" t="s">
        <v>121</v>
      </c>
      <c r="I652" s="192"/>
      <c r="J652" s="28">
        <v>0.19</v>
      </c>
    </row>
    <row r="653" spans="1:10" ht="12" customHeight="1" thickTop="1" x14ac:dyDescent="0.2">
      <c r="A653" s="27"/>
      <c r="B653" s="27"/>
      <c r="C653" s="27"/>
      <c r="D653" s="27"/>
      <c r="E653" s="27"/>
      <c r="F653" s="27"/>
      <c r="G653" s="27"/>
      <c r="H653" s="27"/>
      <c r="I653" s="27"/>
      <c r="J653" s="27"/>
    </row>
    <row r="654" spans="1:10" x14ac:dyDescent="0.2">
      <c r="A654" s="47"/>
      <c r="B654" s="45" t="s">
        <v>8</v>
      </c>
      <c r="C654" s="47" t="s">
        <v>9</v>
      </c>
      <c r="D654" s="47" t="s">
        <v>10</v>
      </c>
      <c r="E654" s="194" t="s">
        <v>145</v>
      </c>
      <c r="F654" s="194"/>
      <c r="G654" s="46" t="s">
        <v>11</v>
      </c>
      <c r="H654" s="45" t="s">
        <v>12</v>
      </c>
      <c r="I654" s="45" t="s">
        <v>13</v>
      </c>
      <c r="J654" s="45" t="s">
        <v>15</v>
      </c>
    </row>
    <row r="655" spans="1:10" x14ac:dyDescent="0.2">
      <c r="A655" s="43" t="s">
        <v>144</v>
      </c>
      <c r="B655" s="44" t="s">
        <v>411</v>
      </c>
      <c r="C655" s="43" t="s">
        <v>82</v>
      </c>
      <c r="D655" s="43" t="s">
        <v>410</v>
      </c>
      <c r="E655" s="198" t="s">
        <v>138</v>
      </c>
      <c r="F655" s="198"/>
      <c r="G655" s="42" t="s">
        <v>137</v>
      </c>
      <c r="H655" s="41">
        <v>1</v>
      </c>
      <c r="I655" s="40">
        <v>0.33</v>
      </c>
      <c r="J655" s="40">
        <v>0.33</v>
      </c>
    </row>
    <row r="656" spans="1:10" ht="22.5" customHeight="1" x14ac:dyDescent="0.2">
      <c r="A656" s="33" t="s">
        <v>131</v>
      </c>
      <c r="B656" s="34" t="s">
        <v>409</v>
      </c>
      <c r="C656" s="33" t="s">
        <v>82</v>
      </c>
      <c r="D656" s="33" t="s">
        <v>408</v>
      </c>
      <c r="E656" s="191" t="s">
        <v>127</v>
      </c>
      <c r="F656" s="191"/>
      <c r="G656" s="32" t="s">
        <v>137</v>
      </c>
      <c r="H656" s="31">
        <v>2.4420000000000001E-2</v>
      </c>
      <c r="I656" s="30">
        <v>13.64</v>
      </c>
      <c r="J656" s="30">
        <v>0.33</v>
      </c>
    </row>
    <row r="657" spans="1:10" x14ac:dyDescent="0.2">
      <c r="A657" s="29"/>
      <c r="B657" s="29"/>
      <c r="C657" s="29"/>
      <c r="D657" s="29"/>
      <c r="E657" s="29" t="s">
        <v>125</v>
      </c>
      <c r="F657" s="28">
        <v>0.15526490000000001</v>
      </c>
      <c r="G657" s="29" t="s">
        <v>124</v>
      </c>
      <c r="H657" s="28">
        <v>0.17</v>
      </c>
      <c r="I657" s="29" t="s">
        <v>123</v>
      </c>
      <c r="J657" s="28">
        <v>0.33</v>
      </c>
    </row>
    <row r="658" spans="1:10" ht="12" thickBot="1" x14ac:dyDescent="0.25">
      <c r="A658" s="29"/>
      <c r="B658" s="29"/>
      <c r="C658" s="29"/>
      <c r="D658" s="29"/>
      <c r="E658" s="29" t="s">
        <v>122</v>
      </c>
      <c r="F658" s="28">
        <v>7.0000000000000007E-2</v>
      </c>
      <c r="G658" s="29"/>
      <c r="H658" s="192" t="s">
        <v>121</v>
      </c>
      <c r="I658" s="192"/>
      <c r="J658" s="28">
        <v>0.4</v>
      </c>
    </row>
    <row r="659" spans="1:10" ht="12" customHeight="1" thickTop="1" x14ac:dyDescent="0.2">
      <c r="A659" s="27"/>
      <c r="B659" s="27"/>
      <c r="C659" s="27"/>
      <c r="D659" s="27"/>
      <c r="E659" s="27"/>
      <c r="F659" s="27"/>
      <c r="G659" s="27"/>
      <c r="H659" s="27"/>
      <c r="I659" s="27"/>
      <c r="J659" s="27"/>
    </row>
    <row r="660" spans="1:10" x14ac:dyDescent="0.2">
      <c r="A660" s="47"/>
      <c r="B660" s="45" t="s">
        <v>8</v>
      </c>
      <c r="C660" s="47" t="s">
        <v>9</v>
      </c>
      <c r="D660" s="47" t="s">
        <v>10</v>
      </c>
      <c r="E660" s="194" t="s">
        <v>145</v>
      </c>
      <c r="F660" s="194"/>
      <c r="G660" s="46" t="s">
        <v>11</v>
      </c>
      <c r="H660" s="45" t="s">
        <v>12</v>
      </c>
      <c r="I660" s="45" t="s">
        <v>13</v>
      </c>
      <c r="J660" s="45" t="s">
        <v>15</v>
      </c>
    </row>
    <row r="661" spans="1:10" ht="22.5" x14ac:dyDescent="0.2">
      <c r="A661" s="43" t="s">
        <v>144</v>
      </c>
      <c r="B661" s="44" t="s">
        <v>361</v>
      </c>
      <c r="C661" s="43" t="s">
        <v>82</v>
      </c>
      <c r="D661" s="43" t="s">
        <v>360</v>
      </c>
      <c r="E661" s="198" t="s">
        <v>138</v>
      </c>
      <c r="F661" s="198"/>
      <c r="G661" s="42" t="s">
        <v>284</v>
      </c>
      <c r="H661" s="41">
        <v>1</v>
      </c>
      <c r="I661" s="40">
        <v>28.32</v>
      </c>
      <c r="J661" s="40">
        <v>28.32</v>
      </c>
    </row>
    <row r="662" spans="1:10" ht="11.25" customHeight="1" x14ac:dyDescent="0.2">
      <c r="A662" s="33" t="s">
        <v>131</v>
      </c>
      <c r="B662" s="34" t="s">
        <v>355</v>
      </c>
      <c r="C662" s="33" t="s">
        <v>82</v>
      </c>
      <c r="D662" s="33" t="s">
        <v>354</v>
      </c>
      <c r="E662" s="191" t="s">
        <v>127</v>
      </c>
      <c r="F662" s="191"/>
      <c r="G662" s="32" t="s">
        <v>284</v>
      </c>
      <c r="H662" s="31">
        <v>7.1599999999999997E-3</v>
      </c>
      <c r="I662" s="30">
        <v>3955.9</v>
      </c>
      <c r="J662" s="30">
        <v>28.32</v>
      </c>
    </row>
    <row r="663" spans="1:10" x14ac:dyDescent="0.2">
      <c r="A663" s="29"/>
      <c r="B663" s="29"/>
      <c r="C663" s="29"/>
      <c r="D663" s="29"/>
      <c r="E663" s="29" t="s">
        <v>125</v>
      </c>
      <c r="F663" s="28">
        <v>13.3245507</v>
      </c>
      <c r="G663" s="29" t="s">
        <v>124</v>
      </c>
      <c r="H663" s="28">
        <v>15</v>
      </c>
      <c r="I663" s="29" t="s">
        <v>123</v>
      </c>
      <c r="J663" s="28">
        <v>28.32</v>
      </c>
    </row>
    <row r="664" spans="1:10" ht="12" thickBot="1" x14ac:dyDescent="0.25">
      <c r="A664" s="29"/>
      <c r="B664" s="29"/>
      <c r="C664" s="29"/>
      <c r="D664" s="29"/>
      <c r="E664" s="29" t="s">
        <v>122</v>
      </c>
      <c r="F664" s="28">
        <v>6.04</v>
      </c>
      <c r="G664" s="29"/>
      <c r="H664" s="192" t="s">
        <v>121</v>
      </c>
      <c r="I664" s="192"/>
      <c r="J664" s="28">
        <v>34.36</v>
      </c>
    </row>
    <row r="665" spans="1:10" ht="12" customHeight="1" thickTop="1" x14ac:dyDescent="0.2">
      <c r="A665" s="27"/>
      <c r="B665" s="27"/>
      <c r="C665" s="27"/>
      <c r="D665" s="27"/>
      <c r="E665" s="27"/>
      <c r="F665" s="27"/>
      <c r="G665" s="27"/>
      <c r="H665" s="27"/>
      <c r="I665" s="27"/>
      <c r="J665" s="27"/>
    </row>
    <row r="666" spans="1:10" x14ac:dyDescent="0.2">
      <c r="A666" s="47"/>
      <c r="B666" s="45" t="s">
        <v>8</v>
      </c>
      <c r="C666" s="47" t="s">
        <v>9</v>
      </c>
      <c r="D666" s="47" t="s">
        <v>10</v>
      </c>
      <c r="E666" s="194" t="s">
        <v>145</v>
      </c>
      <c r="F666" s="194"/>
      <c r="G666" s="46" t="s">
        <v>11</v>
      </c>
      <c r="H666" s="45" t="s">
        <v>12</v>
      </c>
      <c r="I666" s="45" t="s">
        <v>13</v>
      </c>
      <c r="J666" s="45" t="s">
        <v>15</v>
      </c>
    </row>
    <row r="667" spans="1:10" x14ac:dyDescent="0.2">
      <c r="A667" s="43" t="s">
        <v>144</v>
      </c>
      <c r="B667" s="44" t="s">
        <v>399</v>
      </c>
      <c r="C667" s="43" t="s">
        <v>82</v>
      </c>
      <c r="D667" s="43" t="s">
        <v>398</v>
      </c>
      <c r="E667" s="198" t="s">
        <v>138</v>
      </c>
      <c r="F667" s="198"/>
      <c r="G667" s="42" t="s">
        <v>137</v>
      </c>
      <c r="H667" s="41">
        <v>1</v>
      </c>
      <c r="I667" s="40">
        <v>0.16</v>
      </c>
      <c r="J667" s="40">
        <v>0.16</v>
      </c>
    </row>
    <row r="668" spans="1:10" ht="22.5" customHeight="1" x14ac:dyDescent="0.2">
      <c r="A668" s="33" t="s">
        <v>131</v>
      </c>
      <c r="B668" s="34" t="s">
        <v>397</v>
      </c>
      <c r="C668" s="33" t="s">
        <v>82</v>
      </c>
      <c r="D668" s="33" t="s">
        <v>396</v>
      </c>
      <c r="E668" s="191" t="s">
        <v>127</v>
      </c>
      <c r="F668" s="191"/>
      <c r="G668" s="32" t="s">
        <v>137</v>
      </c>
      <c r="H668" s="31">
        <v>9.5700000000000004E-3</v>
      </c>
      <c r="I668" s="30">
        <v>17.38</v>
      </c>
      <c r="J668" s="30">
        <v>0.16</v>
      </c>
    </row>
    <row r="669" spans="1:10" x14ac:dyDescent="0.2">
      <c r="A669" s="29"/>
      <c r="B669" s="29"/>
      <c r="C669" s="29"/>
      <c r="D669" s="29"/>
      <c r="E669" s="29" t="s">
        <v>125</v>
      </c>
      <c r="F669" s="28">
        <v>7.5279899999999997E-2</v>
      </c>
      <c r="G669" s="29" t="s">
        <v>124</v>
      </c>
      <c r="H669" s="28">
        <v>0.08</v>
      </c>
      <c r="I669" s="29" t="s">
        <v>123</v>
      </c>
      <c r="J669" s="28">
        <v>0.16</v>
      </c>
    </row>
    <row r="670" spans="1:10" ht="12" thickBot="1" x14ac:dyDescent="0.25">
      <c r="A670" s="29"/>
      <c r="B670" s="29"/>
      <c r="C670" s="29"/>
      <c r="D670" s="29"/>
      <c r="E670" s="29" t="s">
        <v>122</v>
      </c>
      <c r="F670" s="28">
        <v>0.03</v>
      </c>
      <c r="G670" s="29"/>
      <c r="H670" s="192" t="s">
        <v>121</v>
      </c>
      <c r="I670" s="192"/>
      <c r="J670" s="28">
        <v>0.19</v>
      </c>
    </row>
    <row r="671" spans="1:10" ht="12" customHeight="1" thickTop="1" x14ac:dyDescent="0.2">
      <c r="A671" s="27"/>
      <c r="B671" s="27"/>
      <c r="C671" s="27"/>
      <c r="D671" s="27"/>
      <c r="E671" s="27"/>
      <c r="F671" s="27"/>
      <c r="G671" s="27"/>
      <c r="H671" s="27"/>
      <c r="I671" s="27"/>
      <c r="J671" s="27"/>
    </row>
    <row r="672" spans="1:10" x14ac:dyDescent="0.2">
      <c r="A672" s="47"/>
      <c r="B672" s="45" t="s">
        <v>8</v>
      </c>
      <c r="C672" s="47" t="s">
        <v>9</v>
      </c>
      <c r="D672" s="47" t="s">
        <v>10</v>
      </c>
      <c r="E672" s="194" t="s">
        <v>145</v>
      </c>
      <c r="F672" s="194"/>
      <c r="G672" s="46" t="s">
        <v>11</v>
      </c>
      <c r="H672" s="45" t="s">
        <v>12</v>
      </c>
      <c r="I672" s="45" t="s">
        <v>13</v>
      </c>
      <c r="J672" s="45" t="s">
        <v>15</v>
      </c>
    </row>
    <row r="673" spans="1:10" ht="22.5" x14ac:dyDescent="0.2">
      <c r="A673" s="43" t="s">
        <v>144</v>
      </c>
      <c r="B673" s="44" t="s">
        <v>373</v>
      </c>
      <c r="C673" s="43" t="s">
        <v>82</v>
      </c>
      <c r="D673" s="43" t="s">
        <v>372</v>
      </c>
      <c r="E673" s="198" t="s">
        <v>138</v>
      </c>
      <c r="F673" s="198"/>
      <c r="G673" s="42" t="s">
        <v>137</v>
      </c>
      <c r="H673" s="41">
        <v>1</v>
      </c>
      <c r="I673" s="40">
        <v>0.21</v>
      </c>
      <c r="J673" s="40">
        <v>0.21</v>
      </c>
    </row>
    <row r="674" spans="1:10" ht="11.25" customHeight="1" x14ac:dyDescent="0.2">
      <c r="A674" s="33" t="s">
        <v>131</v>
      </c>
      <c r="B674" s="34" t="s">
        <v>371</v>
      </c>
      <c r="C674" s="33" t="s">
        <v>82</v>
      </c>
      <c r="D674" s="33" t="s">
        <v>370</v>
      </c>
      <c r="E674" s="191" t="s">
        <v>127</v>
      </c>
      <c r="F674" s="191"/>
      <c r="G674" s="32" t="s">
        <v>137</v>
      </c>
      <c r="H674" s="31">
        <v>9.5700000000000004E-3</v>
      </c>
      <c r="I674" s="30">
        <v>22.46</v>
      </c>
      <c r="J674" s="30">
        <v>0.21</v>
      </c>
    </row>
    <row r="675" spans="1:10" x14ac:dyDescent="0.2">
      <c r="A675" s="29"/>
      <c r="B675" s="29"/>
      <c r="C675" s="29"/>
      <c r="D675" s="29"/>
      <c r="E675" s="29" t="s">
        <v>125</v>
      </c>
      <c r="F675" s="28">
        <v>9.8804900000000001E-2</v>
      </c>
      <c r="G675" s="29" t="s">
        <v>124</v>
      </c>
      <c r="H675" s="28">
        <v>0.11</v>
      </c>
      <c r="I675" s="29" t="s">
        <v>123</v>
      </c>
      <c r="J675" s="28">
        <v>0.21</v>
      </c>
    </row>
    <row r="676" spans="1:10" ht="12" thickBot="1" x14ac:dyDescent="0.25">
      <c r="A676" s="29"/>
      <c r="B676" s="29"/>
      <c r="C676" s="29"/>
      <c r="D676" s="29"/>
      <c r="E676" s="29" t="s">
        <v>122</v>
      </c>
      <c r="F676" s="28">
        <v>0.04</v>
      </c>
      <c r="G676" s="29"/>
      <c r="H676" s="192" t="s">
        <v>121</v>
      </c>
      <c r="I676" s="192"/>
      <c r="J676" s="28">
        <v>0.25</v>
      </c>
    </row>
    <row r="677" spans="1:10" ht="12" customHeight="1" thickTop="1" x14ac:dyDescent="0.2">
      <c r="A677" s="27"/>
      <c r="B677" s="27"/>
      <c r="C677" s="27"/>
      <c r="D677" s="27"/>
      <c r="E677" s="27"/>
      <c r="F677" s="27"/>
      <c r="G677" s="27"/>
      <c r="H677" s="27"/>
      <c r="I677" s="27"/>
      <c r="J677" s="27"/>
    </row>
    <row r="678" spans="1:10" x14ac:dyDescent="0.2">
      <c r="A678" s="47"/>
      <c r="B678" s="45" t="s">
        <v>8</v>
      </c>
      <c r="C678" s="47" t="s">
        <v>9</v>
      </c>
      <c r="D678" s="47" t="s">
        <v>10</v>
      </c>
      <c r="E678" s="194" t="s">
        <v>145</v>
      </c>
      <c r="F678" s="194"/>
      <c r="G678" s="46" t="s">
        <v>11</v>
      </c>
      <c r="H678" s="45" t="s">
        <v>12</v>
      </c>
      <c r="I678" s="45" t="s">
        <v>13</v>
      </c>
      <c r="J678" s="45" t="s">
        <v>15</v>
      </c>
    </row>
    <row r="679" spans="1:10" ht="22.5" x14ac:dyDescent="0.2">
      <c r="A679" s="43" t="s">
        <v>144</v>
      </c>
      <c r="B679" s="44" t="s">
        <v>595</v>
      </c>
      <c r="C679" s="43" t="s">
        <v>54</v>
      </c>
      <c r="D679" s="43" t="s">
        <v>573</v>
      </c>
      <c r="E679" s="198" t="s">
        <v>344</v>
      </c>
      <c r="F679" s="198"/>
      <c r="G679" s="42" t="s">
        <v>62</v>
      </c>
      <c r="H679" s="41">
        <v>1</v>
      </c>
      <c r="I679" s="40">
        <v>1.7</v>
      </c>
      <c r="J679" s="40">
        <v>1.7</v>
      </c>
    </row>
    <row r="680" spans="1:10" ht="22.5" customHeight="1" x14ac:dyDescent="0.2">
      <c r="A680" s="194" t="s">
        <v>205</v>
      </c>
      <c r="B680" s="195" t="s">
        <v>8</v>
      </c>
      <c r="C680" s="194" t="s">
        <v>9</v>
      </c>
      <c r="D680" s="194" t="s">
        <v>204</v>
      </c>
      <c r="E680" s="195" t="s">
        <v>165</v>
      </c>
      <c r="F680" s="196" t="s">
        <v>203</v>
      </c>
      <c r="G680" s="195"/>
      <c r="H680" s="196" t="s">
        <v>202</v>
      </c>
      <c r="I680" s="195"/>
      <c r="J680" s="195" t="s">
        <v>162</v>
      </c>
    </row>
    <row r="681" spans="1:10" x14ac:dyDescent="0.2">
      <c r="A681" s="195"/>
      <c r="B681" s="195"/>
      <c r="C681" s="195"/>
      <c r="D681" s="195"/>
      <c r="E681" s="195"/>
      <c r="F681" s="45" t="s">
        <v>201</v>
      </c>
      <c r="G681" s="45" t="s">
        <v>200</v>
      </c>
      <c r="H681" s="45" t="s">
        <v>201</v>
      </c>
      <c r="I681" s="45" t="s">
        <v>200</v>
      </c>
      <c r="J681" s="195"/>
    </row>
    <row r="682" spans="1:10" x14ac:dyDescent="0.2">
      <c r="A682" s="33" t="s">
        <v>131</v>
      </c>
      <c r="B682" s="34" t="s">
        <v>385</v>
      </c>
      <c r="C682" s="33" t="s">
        <v>54</v>
      </c>
      <c r="D682" s="33" t="s">
        <v>384</v>
      </c>
      <c r="E682" s="31">
        <v>3</v>
      </c>
      <c r="F682" s="30">
        <v>0.86</v>
      </c>
      <c r="G682" s="30">
        <v>0.14000000000000001</v>
      </c>
      <c r="H682" s="50">
        <v>286.97550000000001</v>
      </c>
      <c r="I682" s="50">
        <v>88.027000000000001</v>
      </c>
      <c r="J682" s="50">
        <v>777.36810000000003</v>
      </c>
    </row>
    <row r="683" spans="1:10" ht="12" customHeight="1" x14ac:dyDescent="0.2">
      <c r="A683" s="197"/>
      <c r="B683" s="197"/>
      <c r="C683" s="197"/>
      <c r="D683" s="197"/>
      <c r="E683" s="197"/>
      <c r="F683" s="197" t="s">
        <v>197</v>
      </c>
      <c r="G683" s="197"/>
      <c r="H683" s="197"/>
      <c r="I683" s="197"/>
      <c r="J683" s="48">
        <v>777.36810000000003</v>
      </c>
    </row>
    <row r="684" spans="1:10" x14ac:dyDescent="0.2">
      <c r="A684" s="197"/>
      <c r="B684" s="197"/>
      <c r="C684" s="197"/>
      <c r="D684" s="197"/>
      <c r="E684" s="197"/>
      <c r="F684" s="197" t="s">
        <v>188</v>
      </c>
      <c r="G684" s="197"/>
      <c r="H684" s="197"/>
      <c r="I684" s="197"/>
      <c r="J684" s="48">
        <v>777.36810000000003</v>
      </c>
    </row>
    <row r="685" spans="1:10" x14ac:dyDescent="0.2">
      <c r="A685" s="197"/>
      <c r="B685" s="197"/>
      <c r="C685" s="197"/>
      <c r="D685" s="197"/>
      <c r="E685" s="197"/>
      <c r="F685" s="197" t="s">
        <v>187</v>
      </c>
      <c r="G685" s="197"/>
      <c r="H685" s="197"/>
      <c r="I685" s="197"/>
      <c r="J685" s="48">
        <v>0</v>
      </c>
    </row>
    <row r="686" spans="1:10" x14ac:dyDescent="0.2">
      <c r="A686" s="197"/>
      <c r="B686" s="197"/>
      <c r="C686" s="197"/>
      <c r="D686" s="197"/>
      <c r="E686" s="197"/>
      <c r="F686" s="197" t="s">
        <v>186</v>
      </c>
      <c r="G686" s="197"/>
      <c r="H686" s="197"/>
      <c r="I686" s="197"/>
      <c r="J686" s="48">
        <v>0</v>
      </c>
    </row>
    <row r="687" spans="1:10" ht="11.25" customHeight="1" x14ac:dyDescent="0.2">
      <c r="A687" s="197"/>
      <c r="B687" s="197"/>
      <c r="C687" s="197"/>
      <c r="D687" s="197"/>
      <c r="E687" s="197"/>
      <c r="F687" s="197" t="s">
        <v>185</v>
      </c>
      <c r="G687" s="197"/>
      <c r="H687" s="197"/>
      <c r="I687" s="197"/>
      <c r="J687" s="48">
        <v>457.16</v>
      </c>
    </row>
    <row r="688" spans="1:10" x14ac:dyDescent="0.2">
      <c r="A688" s="197"/>
      <c r="B688" s="197"/>
      <c r="C688" s="197"/>
      <c r="D688" s="197"/>
      <c r="E688" s="197"/>
      <c r="F688" s="197" t="s">
        <v>184</v>
      </c>
      <c r="G688" s="197"/>
      <c r="H688" s="197"/>
      <c r="I688" s="197"/>
      <c r="J688" s="48">
        <v>1.7003999999999999</v>
      </c>
    </row>
    <row r="689" spans="1:10" x14ac:dyDescent="0.2">
      <c r="A689" s="29"/>
      <c r="B689" s="29"/>
      <c r="C689" s="29"/>
      <c r="D689" s="29"/>
      <c r="E689" s="29" t="s">
        <v>125</v>
      </c>
      <c r="F689" s="28">
        <v>0</v>
      </c>
      <c r="G689" s="29" t="s">
        <v>124</v>
      </c>
      <c r="H689" s="28">
        <v>0</v>
      </c>
      <c r="I689" s="29" t="s">
        <v>123</v>
      </c>
      <c r="J689" s="28">
        <v>0</v>
      </c>
    </row>
    <row r="690" spans="1:10" ht="11.25" customHeight="1" thickBot="1" x14ac:dyDescent="0.25">
      <c r="A690" s="29"/>
      <c r="B690" s="29"/>
      <c r="C690" s="29"/>
      <c r="D690" s="29"/>
      <c r="E690" s="29" t="s">
        <v>122</v>
      </c>
      <c r="F690" s="28">
        <v>0.36</v>
      </c>
      <c r="G690" s="29"/>
      <c r="H690" s="192" t="s">
        <v>121</v>
      </c>
      <c r="I690" s="192"/>
      <c r="J690" s="28">
        <v>2.06</v>
      </c>
    </row>
    <row r="691" spans="1:10" ht="11.25" customHeight="1" thickTop="1" x14ac:dyDescent="0.2">
      <c r="A691" s="27"/>
      <c r="B691" s="27"/>
      <c r="C691" s="27"/>
      <c r="D691" s="27"/>
      <c r="E691" s="27"/>
      <c r="F691" s="27"/>
      <c r="G691" s="27"/>
      <c r="H691" s="27"/>
      <c r="I691" s="27"/>
      <c r="J691" s="27"/>
    </row>
    <row r="692" spans="1:10" ht="11.25" customHeight="1" x14ac:dyDescent="0.2">
      <c r="A692" s="47"/>
      <c r="B692" s="45" t="s">
        <v>8</v>
      </c>
      <c r="C692" s="47" t="s">
        <v>9</v>
      </c>
      <c r="D692" s="47" t="s">
        <v>10</v>
      </c>
      <c r="E692" s="194" t="s">
        <v>145</v>
      </c>
      <c r="F692" s="194"/>
      <c r="G692" s="46" t="s">
        <v>11</v>
      </c>
      <c r="H692" s="45" t="s">
        <v>12</v>
      </c>
      <c r="I692" s="45" t="s">
        <v>13</v>
      </c>
      <c r="J692" s="45" t="s">
        <v>15</v>
      </c>
    </row>
    <row r="693" spans="1:10" ht="11.25" customHeight="1" x14ac:dyDescent="0.2">
      <c r="A693" s="43" t="s">
        <v>144</v>
      </c>
      <c r="B693" s="44" t="s">
        <v>594</v>
      </c>
      <c r="C693" s="43" t="s">
        <v>54</v>
      </c>
      <c r="D693" s="43" t="s">
        <v>239</v>
      </c>
      <c r="E693" s="198" t="s">
        <v>344</v>
      </c>
      <c r="F693" s="198"/>
      <c r="G693" s="42" t="s">
        <v>62</v>
      </c>
      <c r="H693" s="41">
        <v>1</v>
      </c>
      <c r="I693" s="40">
        <v>3.39</v>
      </c>
      <c r="J693" s="40">
        <v>3.39</v>
      </c>
    </row>
    <row r="694" spans="1:10" ht="11.25" customHeight="1" x14ac:dyDescent="0.2">
      <c r="A694" s="194" t="s">
        <v>205</v>
      </c>
      <c r="B694" s="195" t="s">
        <v>8</v>
      </c>
      <c r="C694" s="194" t="s">
        <v>9</v>
      </c>
      <c r="D694" s="194" t="s">
        <v>204</v>
      </c>
      <c r="E694" s="195" t="s">
        <v>165</v>
      </c>
      <c r="F694" s="196" t="s">
        <v>203</v>
      </c>
      <c r="G694" s="195"/>
      <c r="H694" s="196" t="s">
        <v>202</v>
      </c>
      <c r="I694" s="195"/>
      <c r="J694" s="195" t="s">
        <v>162</v>
      </c>
    </row>
    <row r="695" spans="1:10" ht="11.25" customHeight="1" x14ac:dyDescent="0.2">
      <c r="A695" s="195"/>
      <c r="B695" s="195"/>
      <c r="C695" s="195"/>
      <c r="D695" s="195"/>
      <c r="E695" s="195"/>
      <c r="F695" s="45" t="s">
        <v>201</v>
      </c>
      <c r="G695" s="45" t="s">
        <v>200</v>
      </c>
      <c r="H695" s="45" t="s">
        <v>201</v>
      </c>
      <c r="I695" s="45" t="s">
        <v>200</v>
      </c>
      <c r="J695" s="195"/>
    </row>
    <row r="696" spans="1:10" x14ac:dyDescent="0.2">
      <c r="A696" s="33" t="s">
        <v>131</v>
      </c>
      <c r="B696" s="34" t="s">
        <v>385</v>
      </c>
      <c r="C696" s="33" t="s">
        <v>54</v>
      </c>
      <c r="D696" s="33" t="s">
        <v>384</v>
      </c>
      <c r="E696" s="31">
        <v>4</v>
      </c>
      <c r="F696" s="30">
        <v>0.96</v>
      </c>
      <c r="G696" s="30">
        <v>0.04</v>
      </c>
      <c r="H696" s="50">
        <v>286.97550000000001</v>
      </c>
      <c r="I696" s="50">
        <v>88.027000000000001</v>
      </c>
      <c r="J696" s="50">
        <v>1116.0702000000001</v>
      </c>
    </row>
    <row r="697" spans="1:10" ht="12" customHeight="1" x14ac:dyDescent="0.2">
      <c r="A697" s="33" t="s">
        <v>131</v>
      </c>
      <c r="B697" s="34" t="s">
        <v>248</v>
      </c>
      <c r="C697" s="33" t="s">
        <v>54</v>
      </c>
      <c r="D697" s="33" t="s">
        <v>247</v>
      </c>
      <c r="E697" s="31">
        <v>1</v>
      </c>
      <c r="F697" s="30">
        <v>1</v>
      </c>
      <c r="G697" s="30">
        <v>0</v>
      </c>
      <c r="H697" s="50">
        <v>435.6703</v>
      </c>
      <c r="I697" s="50">
        <v>209.66319999999999</v>
      </c>
      <c r="J697" s="50">
        <v>435.6703</v>
      </c>
    </row>
    <row r="698" spans="1:10" x14ac:dyDescent="0.2">
      <c r="A698" s="197"/>
      <c r="B698" s="197"/>
      <c r="C698" s="197"/>
      <c r="D698" s="197"/>
      <c r="E698" s="197"/>
      <c r="F698" s="197" t="s">
        <v>197</v>
      </c>
      <c r="G698" s="197"/>
      <c r="H698" s="197"/>
      <c r="I698" s="197"/>
      <c r="J698" s="48">
        <v>1551.7405000000001</v>
      </c>
    </row>
    <row r="699" spans="1:10" x14ac:dyDescent="0.2">
      <c r="A699" s="197"/>
      <c r="B699" s="197"/>
      <c r="C699" s="197"/>
      <c r="D699" s="197"/>
      <c r="E699" s="197"/>
      <c r="F699" s="197" t="s">
        <v>188</v>
      </c>
      <c r="G699" s="197"/>
      <c r="H699" s="197"/>
      <c r="I699" s="197"/>
      <c r="J699" s="48">
        <v>1551.7405000000001</v>
      </c>
    </row>
    <row r="700" spans="1:10" x14ac:dyDescent="0.2">
      <c r="A700" s="197"/>
      <c r="B700" s="197"/>
      <c r="C700" s="197"/>
      <c r="D700" s="197"/>
      <c r="E700" s="197"/>
      <c r="F700" s="197" t="s">
        <v>187</v>
      </c>
      <c r="G700" s="197"/>
      <c r="H700" s="197"/>
      <c r="I700" s="197"/>
      <c r="J700" s="48">
        <v>0</v>
      </c>
    </row>
    <row r="701" spans="1:10" ht="11.25" customHeight="1" x14ac:dyDescent="0.2">
      <c r="A701" s="197"/>
      <c r="B701" s="197"/>
      <c r="C701" s="197"/>
      <c r="D701" s="197"/>
      <c r="E701" s="197"/>
      <c r="F701" s="197" t="s">
        <v>186</v>
      </c>
      <c r="G701" s="197"/>
      <c r="H701" s="197"/>
      <c r="I701" s="197"/>
      <c r="J701" s="48">
        <v>0</v>
      </c>
    </row>
    <row r="702" spans="1:10" x14ac:dyDescent="0.2">
      <c r="A702" s="197"/>
      <c r="B702" s="197"/>
      <c r="C702" s="197"/>
      <c r="D702" s="197"/>
      <c r="E702" s="197"/>
      <c r="F702" s="197" t="s">
        <v>185</v>
      </c>
      <c r="G702" s="197"/>
      <c r="H702" s="197"/>
      <c r="I702" s="197"/>
      <c r="J702" s="48">
        <v>457.16</v>
      </c>
    </row>
    <row r="703" spans="1:10" x14ac:dyDescent="0.2">
      <c r="A703" s="197"/>
      <c r="B703" s="197"/>
      <c r="C703" s="197"/>
      <c r="D703" s="197"/>
      <c r="E703" s="197"/>
      <c r="F703" s="197" t="s">
        <v>184</v>
      </c>
      <c r="G703" s="197"/>
      <c r="H703" s="197"/>
      <c r="I703" s="197"/>
      <c r="J703" s="48">
        <v>3.3942999999999999</v>
      </c>
    </row>
    <row r="704" spans="1:10" x14ac:dyDescent="0.2">
      <c r="A704" s="29"/>
      <c r="B704" s="29"/>
      <c r="C704" s="29"/>
      <c r="D704" s="29"/>
      <c r="E704" s="29" t="s">
        <v>125</v>
      </c>
      <c r="F704" s="28">
        <v>0</v>
      </c>
      <c r="G704" s="29" t="s">
        <v>124</v>
      </c>
      <c r="H704" s="28">
        <v>0</v>
      </c>
      <c r="I704" s="29" t="s">
        <v>123</v>
      </c>
      <c r="J704" s="28">
        <v>0</v>
      </c>
    </row>
    <row r="705" spans="1:10" ht="11.25" customHeight="1" thickBot="1" x14ac:dyDescent="0.25">
      <c r="A705" s="29"/>
      <c r="B705" s="29"/>
      <c r="C705" s="29"/>
      <c r="D705" s="29"/>
      <c r="E705" s="29" t="s">
        <v>122</v>
      </c>
      <c r="F705" s="28">
        <v>0.72</v>
      </c>
      <c r="G705" s="29"/>
      <c r="H705" s="192" t="s">
        <v>121</v>
      </c>
      <c r="I705" s="192"/>
      <c r="J705" s="28">
        <v>4.1100000000000003</v>
      </c>
    </row>
    <row r="706" spans="1:10" ht="11.25" customHeight="1" thickTop="1" x14ac:dyDescent="0.2">
      <c r="A706" s="27"/>
      <c r="B706" s="27"/>
      <c r="C706" s="27"/>
      <c r="D706" s="27"/>
      <c r="E706" s="27"/>
      <c r="F706" s="27"/>
      <c r="G706" s="27"/>
      <c r="H706" s="27"/>
      <c r="I706" s="27"/>
      <c r="J706" s="27"/>
    </row>
    <row r="707" spans="1:10" ht="11.25" customHeight="1" x14ac:dyDescent="0.2">
      <c r="A707" s="47"/>
      <c r="B707" s="45" t="s">
        <v>8</v>
      </c>
      <c r="C707" s="47" t="s">
        <v>9</v>
      </c>
      <c r="D707" s="47" t="s">
        <v>10</v>
      </c>
      <c r="E707" s="194" t="s">
        <v>145</v>
      </c>
      <c r="F707" s="194"/>
      <c r="G707" s="46" t="s">
        <v>11</v>
      </c>
      <c r="H707" s="45" t="s">
        <v>12</v>
      </c>
      <c r="I707" s="45" t="s">
        <v>13</v>
      </c>
      <c r="J707" s="45" t="s">
        <v>15</v>
      </c>
    </row>
    <row r="708" spans="1:10" ht="11.25" customHeight="1" x14ac:dyDescent="0.2">
      <c r="A708" s="43" t="s">
        <v>144</v>
      </c>
      <c r="B708" s="44" t="s">
        <v>593</v>
      </c>
      <c r="C708" s="43" t="s">
        <v>54</v>
      </c>
      <c r="D708" s="43" t="s">
        <v>452</v>
      </c>
      <c r="E708" s="198" t="s">
        <v>344</v>
      </c>
      <c r="F708" s="198"/>
      <c r="G708" s="42" t="s">
        <v>62</v>
      </c>
      <c r="H708" s="41">
        <v>1</v>
      </c>
      <c r="I708" s="40">
        <v>32.86</v>
      </c>
      <c r="J708" s="40">
        <v>32.86</v>
      </c>
    </row>
    <row r="709" spans="1:10" ht="11.25" customHeight="1" x14ac:dyDescent="0.2">
      <c r="A709" s="194" t="s">
        <v>205</v>
      </c>
      <c r="B709" s="195" t="s">
        <v>8</v>
      </c>
      <c r="C709" s="194" t="s">
        <v>9</v>
      </c>
      <c r="D709" s="194" t="s">
        <v>204</v>
      </c>
      <c r="E709" s="195" t="s">
        <v>165</v>
      </c>
      <c r="F709" s="196" t="s">
        <v>203</v>
      </c>
      <c r="G709" s="195"/>
      <c r="H709" s="196" t="s">
        <v>202</v>
      </c>
      <c r="I709" s="195"/>
      <c r="J709" s="195" t="s">
        <v>162</v>
      </c>
    </row>
    <row r="710" spans="1:10" ht="11.25" customHeight="1" x14ac:dyDescent="0.2">
      <c r="A710" s="195"/>
      <c r="B710" s="195"/>
      <c r="C710" s="195"/>
      <c r="D710" s="195"/>
      <c r="E710" s="195"/>
      <c r="F710" s="45" t="s">
        <v>201</v>
      </c>
      <c r="G710" s="45" t="s">
        <v>200</v>
      </c>
      <c r="H710" s="45" t="s">
        <v>201</v>
      </c>
      <c r="I710" s="45" t="s">
        <v>200</v>
      </c>
      <c r="J710" s="195"/>
    </row>
    <row r="711" spans="1:10" x14ac:dyDescent="0.2">
      <c r="A711" s="33" t="s">
        <v>131</v>
      </c>
      <c r="B711" s="34" t="s">
        <v>377</v>
      </c>
      <c r="C711" s="33" t="s">
        <v>54</v>
      </c>
      <c r="D711" s="33" t="s">
        <v>376</v>
      </c>
      <c r="E711" s="31">
        <v>2</v>
      </c>
      <c r="F711" s="30">
        <v>0.53</v>
      </c>
      <c r="G711" s="30">
        <v>0.47</v>
      </c>
      <c r="H711" s="50">
        <v>266.322</v>
      </c>
      <c r="I711" s="50">
        <v>77.570800000000006</v>
      </c>
      <c r="J711" s="50">
        <v>355.21789999999999</v>
      </c>
    </row>
    <row r="712" spans="1:10" ht="12" customHeight="1" x14ac:dyDescent="0.2">
      <c r="A712" s="33" t="s">
        <v>131</v>
      </c>
      <c r="B712" s="34" t="s">
        <v>592</v>
      </c>
      <c r="C712" s="33" t="s">
        <v>54</v>
      </c>
      <c r="D712" s="33" t="s">
        <v>591</v>
      </c>
      <c r="E712" s="31">
        <v>1</v>
      </c>
      <c r="F712" s="30">
        <v>1</v>
      </c>
      <c r="G712" s="30">
        <v>0</v>
      </c>
      <c r="H712" s="50">
        <v>305.26429999999999</v>
      </c>
      <c r="I712" s="50">
        <v>112.88800000000001</v>
      </c>
      <c r="J712" s="50">
        <v>305.26429999999999</v>
      </c>
    </row>
    <row r="713" spans="1:10" x14ac:dyDescent="0.2">
      <c r="A713" s="197"/>
      <c r="B713" s="197"/>
      <c r="C713" s="197"/>
      <c r="D713" s="197"/>
      <c r="E713" s="197"/>
      <c r="F713" s="197" t="s">
        <v>197</v>
      </c>
      <c r="G713" s="197"/>
      <c r="H713" s="197"/>
      <c r="I713" s="197"/>
      <c r="J713" s="48">
        <v>660.48220000000003</v>
      </c>
    </row>
    <row r="714" spans="1:10" x14ac:dyDescent="0.2">
      <c r="A714" s="47" t="s">
        <v>196</v>
      </c>
      <c r="B714" s="45" t="s">
        <v>8</v>
      </c>
      <c r="C714" s="47" t="s">
        <v>9</v>
      </c>
      <c r="D714" s="47" t="s">
        <v>127</v>
      </c>
      <c r="E714" s="45" t="s">
        <v>165</v>
      </c>
      <c r="F714" s="195" t="s">
        <v>195</v>
      </c>
      <c r="G714" s="195"/>
      <c r="H714" s="195"/>
      <c r="I714" s="195"/>
      <c r="J714" s="45" t="s">
        <v>162</v>
      </c>
    </row>
    <row r="715" spans="1:10" x14ac:dyDescent="0.2">
      <c r="A715" s="33" t="s">
        <v>131</v>
      </c>
      <c r="B715" s="34" t="s">
        <v>192</v>
      </c>
      <c r="C715" s="33" t="s">
        <v>54</v>
      </c>
      <c r="D715" s="33" t="s">
        <v>191</v>
      </c>
      <c r="E715" s="31">
        <v>2</v>
      </c>
      <c r="F715" s="33"/>
      <c r="G715" s="33"/>
      <c r="H715" s="33"/>
      <c r="I715" s="50">
        <v>20.832899999999999</v>
      </c>
      <c r="J715" s="50">
        <v>41.665799999999997</v>
      </c>
    </row>
    <row r="716" spans="1:10" ht="11.25" customHeight="1" x14ac:dyDescent="0.2">
      <c r="A716" s="197"/>
      <c r="B716" s="197"/>
      <c r="C716" s="197"/>
      <c r="D716" s="197"/>
      <c r="E716" s="197"/>
      <c r="F716" s="197" t="s">
        <v>190</v>
      </c>
      <c r="G716" s="197"/>
      <c r="H716" s="197"/>
      <c r="I716" s="197"/>
      <c r="J716" s="48">
        <v>41.665799999999997</v>
      </c>
    </row>
    <row r="717" spans="1:10" x14ac:dyDescent="0.2">
      <c r="A717" s="197"/>
      <c r="B717" s="197"/>
      <c r="C717" s="197"/>
      <c r="D717" s="197"/>
      <c r="E717" s="197"/>
      <c r="F717" s="197" t="s">
        <v>189</v>
      </c>
      <c r="G717" s="197"/>
      <c r="H717" s="197"/>
      <c r="I717" s="197"/>
      <c r="J717" s="48">
        <v>0</v>
      </c>
    </row>
    <row r="718" spans="1:10" x14ac:dyDescent="0.2">
      <c r="A718" s="197"/>
      <c r="B718" s="197"/>
      <c r="C718" s="197"/>
      <c r="D718" s="197"/>
      <c r="E718" s="197"/>
      <c r="F718" s="197" t="s">
        <v>188</v>
      </c>
      <c r="G718" s="197"/>
      <c r="H718" s="197"/>
      <c r="I718" s="197"/>
      <c r="J718" s="48">
        <v>702.14800000000002</v>
      </c>
    </row>
    <row r="719" spans="1:10" x14ac:dyDescent="0.2">
      <c r="A719" s="197"/>
      <c r="B719" s="197"/>
      <c r="C719" s="197"/>
      <c r="D719" s="197"/>
      <c r="E719" s="197"/>
      <c r="F719" s="197" t="s">
        <v>187</v>
      </c>
      <c r="G719" s="197"/>
      <c r="H719" s="197"/>
      <c r="I719" s="197"/>
      <c r="J719" s="48">
        <v>0</v>
      </c>
    </row>
    <row r="720" spans="1:10" ht="11.25" customHeight="1" x14ac:dyDescent="0.2">
      <c r="A720" s="197"/>
      <c r="B720" s="197"/>
      <c r="C720" s="197"/>
      <c r="D720" s="197"/>
      <c r="E720" s="197"/>
      <c r="F720" s="197" t="s">
        <v>186</v>
      </c>
      <c r="G720" s="197"/>
      <c r="H720" s="197"/>
      <c r="I720" s="197"/>
      <c r="J720" s="48">
        <v>0</v>
      </c>
    </row>
    <row r="721" spans="1:10" ht="11.25" customHeight="1" x14ac:dyDescent="0.2">
      <c r="A721" s="197"/>
      <c r="B721" s="197"/>
      <c r="C721" s="197"/>
      <c r="D721" s="197"/>
      <c r="E721" s="197"/>
      <c r="F721" s="197" t="s">
        <v>185</v>
      </c>
      <c r="G721" s="197"/>
      <c r="H721" s="197"/>
      <c r="I721" s="197"/>
      <c r="J721" s="48">
        <v>21.37</v>
      </c>
    </row>
    <row r="722" spans="1:10" x14ac:dyDescent="0.2">
      <c r="A722" s="197"/>
      <c r="B722" s="197"/>
      <c r="C722" s="197"/>
      <c r="D722" s="197"/>
      <c r="E722" s="197"/>
      <c r="F722" s="197" t="s">
        <v>184</v>
      </c>
      <c r="G722" s="197"/>
      <c r="H722" s="197"/>
      <c r="I722" s="197"/>
      <c r="J722" s="48">
        <v>32.856699999999996</v>
      </c>
    </row>
    <row r="723" spans="1:10" ht="11.25" customHeight="1" x14ac:dyDescent="0.2">
      <c r="A723" s="29"/>
      <c r="B723" s="29"/>
      <c r="C723" s="29"/>
      <c r="D723" s="29"/>
      <c r="E723" s="29" t="s">
        <v>125</v>
      </c>
      <c r="F723" s="28">
        <v>0.91734886183333531</v>
      </c>
      <c r="G723" s="29" t="s">
        <v>124</v>
      </c>
      <c r="H723" s="28">
        <v>1.03</v>
      </c>
      <c r="I723" s="29" t="s">
        <v>123</v>
      </c>
      <c r="J723" s="28">
        <v>1.9497332709405708</v>
      </c>
    </row>
    <row r="724" spans="1:10" ht="11.25" customHeight="1" thickBot="1" x14ac:dyDescent="0.25">
      <c r="A724" s="29"/>
      <c r="B724" s="29"/>
      <c r="C724" s="29"/>
      <c r="D724" s="29"/>
      <c r="E724" s="29" t="s">
        <v>122</v>
      </c>
      <c r="F724" s="28">
        <v>7.01</v>
      </c>
      <c r="G724" s="29"/>
      <c r="H724" s="192" t="s">
        <v>121</v>
      </c>
      <c r="I724" s="192"/>
      <c r="J724" s="28">
        <v>39.869999999999997</v>
      </c>
    </row>
    <row r="725" spans="1:10" ht="11.25" customHeight="1" thickTop="1" x14ac:dyDescent="0.2">
      <c r="A725" s="27"/>
      <c r="B725" s="27"/>
      <c r="C725" s="27"/>
      <c r="D725" s="27"/>
      <c r="E725" s="27"/>
      <c r="F725" s="27"/>
      <c r="G725" s="27"/>
      <c r="H725" s="27"/>
      <c r="I725" s="27"/>
      <c r="J725" s="27"/>
    </row>
    <row r="726" spans="1:10" ht="11.25" customHeight="1" x14ac:dyDescent="0.2">
      <c r="A726" s="47"/>
      <c r="B726" s="45" t="s">
        <v>8</v>
      </c>
      <c r="C726" s="47" t="s">
        <v>9</v>
      </c>
      <c r="D726" s="47" t="s">
        <v>10</v>
      </c>
      <c r="E726" s="194" t="s">
        <v>145</v>
      </c>
      <c r="F726" s="194"/>
      <c r="G726" s="46" t="s">
        <v>11</v>
      </c>
      <c r="H726" s="45" t="s">
        <v>12</v>
      </c>
      <c r="I726" s="45" t="s">
        <v>13</v>
      </c>
      <c r="J726" s="45" t="s">
        <v>15</v>
      </c>
    </row>
    <row r="727" spans="1:10" ht="11.25" customHeight="1" x14ac:dyDescent="0.2">
      <c r="A727" s="43" t="s">
        <v>144</v>
      </c>
      <c r="B727" s="44" t="s">
        <v>590</v>
      </c>
      <c r="C727" s="43" t="s">
        <v>54</v>
      </c>
      <c r="D727" s="43" t="s">
        <v>168</v>
      </c>
      <c r="E727" s="198" t="s">
        <v>344</v>
      </c>
      <c r="F727" s="198"/>
      <c r="G727" s="42" t="s">
        <v>62</v>
      </c>
      <c r="H727" s="41">
        <v>1</v>
      </c>
      <c r="I727" s="40">
        <v>33.049999999999997</v>
      </c>
      <c r="J727" s="40">
        <v>33.049999999999997</v>
      </c>
    </row>
    <row r="728" spans="1:10" ht="11.25" customHeight="1" x14ac:dyDescent="0.2">
      <c r="A728" s="194" t="s">
        <v>205</v>
      </c>
      <c r="B728" s="195" t="s">
        <v>8</v>
      </c>
      <c r="C728" s="194" t="s">
        <v>9</v>
      </c>
      <c r="D728" s="194" t="s">
        <v>204</v>
      </c>
      <c r="E728" s="195" t="s">
        <v>165</v>
      </c>
      <c r="F728" s="196" t="s">
        <v>203</v>
      </c>
      <c r="G728" s="195"/>
      <c r="H728" s="196" t="s">
        <v>202</v>
      </c>
      <c r="I728" s="195"/>
      <c r="J728" s="195" t="s">
        <v>162</v>
      </c>
    </row>
    <row r="729" spans="1:10" ht="11.25" customHeight="1" x14ac:dyDescent="0.2">
      <c r="A729" s="195"/>
      <c r="B729" s="195"/>
      <c r="C729" s="195"/>
      <c r="D729" s="195"/>
      <c r="E729" s="195"/>
      <c r="F729" s="45" t="s">
        <v>201</v>
      </c>
      <c r="G729" s="45" t="s">
        <v>200</v>
      </c>
      <c r="H729" s="45" t="s">
        <v>201</v>
      </c>
      <c r="I729" s="45" t="s">
        <v>200</v>
      </c>
      <c r="J729" s="195"/>
    </row>
    <row r="730" spans="1:10" x14ac:dyDescent="0.2">
      <c r="A730" s="33" t="s">
        <v>131</v>
      </c>
      <c r="B730" s="34" t="s">
        <v>377</v>
      </c>
      <c r="C730" s="33" t="s">
        <v>54</v>
      </c>
      <c r="D730" s="33" t="s">
        <v>376</v>
      </c>
      <c r="E730" s="31">
        <v>1</v>
      </c>
      <c r="F730" s="30">
        <v>1</v>
      </c>
      <c r="G730" s="30">
        <v>0</v>
      </c>
      <c r="H730" s="50">
        <v>266.322</v>
      </c>
      <c r="I730" s="50">
        <v>77.570800000000006</v>
      </c>
      <c r="J730" s="50">
        <v>266.322</v>
      </c>
    </row>
    <row r="731" spans="1:10" ht="12" customHeight="1" x14ac:dyDescent="0.2">
      <c r="A731" s="197"/>
      <c r="B731" s="197"/>
      <c r="C731" s="197"/>
      <c r="D731" s="197"/>
      <c r="E731" s="197"/>
      <c r="F731" s="197" t="s">
        <v>197</v>
      </c>
      <c r="G731" s="197"/>
      <c r="H731" s="197"/>
      <c r="I731" s="197"/>
      <c r="J731" s="48">
        <v>266.322</v>
      </c>
    </row>
    <row r="732" spans="1:10" x14ac:dyDescent="0.2">
      <c r="A732" s="47" t="s">
        <v>196</v>
      </c>
      <c r="B732" s="45" t="s">
        <v>8</v>
      </c>
      <c r="C732" s="47" t="s">
        <v>9</v>
      </c>
      <c r="D732" s="47" t="s">
        <v>127</v>
      </c>
      <c r="E732" s="45" t="s">
        <v>165</v>
      </c>
      <c r="F732" s="195" t="s">
        <v>195</v>
      </c>
      <c r="G732" s="195"/>
      <c r="H732" s="195"/>
      <c r="I732" s="195"/>
      <c r="J732" s="45" t="s">
        <v>162</v>
      </c>
    </row>
    <row r="733" spans="1:10" x14ac:dyDescent="0.2">
      <c r="A733" s="33" t="s">
        <v>131</v>
      </c>
      <c r="B733" s="34" t="s">
        <v>192</v>
      </c>
      <c r="C733" s="33" t="s">
        <v>54</v>
      </c>
      <c r="D733" s="33" t="s">
        <v>191</v>
      </c>
      <c r="E733" s="31">
        <v>6</v>
      </c>
      <c r="F733" s="33"/>
      <c r="G733" s="33"/>
      <c r="H733" s="33"/>
      <c r="I733" s="50">
        <v>20.832899999999999</v>
      </c>
      <c r="J733" s="50">
        <v>124.9974</v>
      </c>
    </row>
    <row r="734" spans="1:10" x14ac:dyDescent="0.2">
      <c r="A734" s="197"/>
      <c r="B734" s="197"/>
      <c r="C734" s="197"/>
      <c r="D734" s="197"/>
      <c r="E734" s="197"/>
      <c r="F734" s="197" t="s">
        <v>190</v>
      </c>
      <c r="G734" s="197"/>
      <c r="H734" s="197"/>
      <c r="I734" s="197"/>
      <c r="J734" s="48">
        <v>124.9974</v>
      </c>
    </row>
    <row r="735" spans="1:10" ht="11.25" customHeight="1" x14ac:dyDescent="0.2">
      <c r="A735" s="197"/>
      <c r="B735" s="197"/>
      <c r="C735" s="197"/>
      <c r="D735" s="197"/>
      <c r="E735" s="197"/>
      <c r="F735" s="197" t="s">
        <v>189</v>
      </c>
      <c r="G735" s="197"/>
      <c r="H735" s="197"/>
      <c r="I735" s="197"/>
      <c r="J735" s="48">
        <v>0</v>
      </c>
    </row>
    <row r="736" spans="1:10" x14ac:dyDescent="0.2">
      <c r="A736" s="197"/>
      <c r="B736" s="197"/>
      <c r="C736" s="197"/>
      <c r="D736" s="197"/>
      <c r="E736" s="197"/>
      <c r="F736" s="197" t="s">
        <v>188</v>
      </c>
      <c r="G736" s="197"/>
      <c r="H736" s="197"/>
      <c r="I736" s="197"/>
      <c r="J736" s="48">
        <v>391.31939999999997</v>
      </c>
    </row>
    <row r="737" spans="1:10" x14ac:dyDescent="0.2">
      <c r="A737" s="197"/>
      <c r="B737" s="197"/>
      <c r="C737" s="197"/>
      <c r="D737" s="197"/>
      <c r="E737" s="197"/>
      <c r="F737" s="197" t="s">
        <v>187</v>
      </c>
      <c r="G737" s="197"/>
      <c r="H737" s="197"/>
      <c r="I737" s="197"/>
      <c r="J737" s="48">
        <v>0</v>
      </c>
    </row>
    <row r="738" spans="1:10" ht="11.25" customHeight="1" x14ac:dyDescent="0.2">
      <c r="A738" s="197"/>
      <c r="B738" s="197"/>
      <c r="C738" s="197"/>
      <c r="D738" s="197"/>
      <c r="E738" s="197"/>
      <c r="F738" s="197" t="s">
        <v>186</v>
      </c>
      <c r="G738" s="197"/>
      <c r="H738" s="197"/>
      <c r="I738" s="197"/>
      <c r="J738" s="48">
        <v>0</v>
      </c>
    </row>
    <row r="739" spans="1:10" ht="11.25" customHeight="1" x14ac:dyDescent="0.2">
      <c r="A739" s="197"/>
      <c r="B739" s="197"/>
      <c r="C739" s="197"/>
      <c r="D739" s="197"/>
      <c r="E739" s="197"/>
      <c r="F739" s="197" t="s">
        <v>185</v>
      </c>
      <c r="G739" s="197"/>
      <c r="H739" s="197"/>
      <c r="I739" s="197"/>
      <c r="J739" s="48">
        <v>11.84</v>
      </c>
    </row>
    <row r="740" spans="1:10" x14ac:dyDescent="0.2">
      <c r="A740" s="197"/>
      <c r="B740" s="197"/>
      <c r="C740" s="197"/>
      <c r="D740" s="197"/>
      <c r="E740" s="197"/>
      <c r="F740" s="197" t="s">
        <v>184</v>
      </c>
      <c r="G740" s="197"/>
      <c r="H740" s="197"/>
      <c r="I740" s="197"/>
      <c r="J740" s="48">
        <v>33.050600000000003</v>
      </c>
    </row>
    <row r="741" spans="1:10" ht="11.25" customHeight="1" x14ac:dyDescent="0.2">
      <c r="A741" s="29"/>
      <c r="B741" s="29"/>
      <c r="C741" s="29"/>
      <c r="D741" s="29"/>
      <c r="E741" s="29" t="s">
        <v>125</v>
      </c>
      <c r="F741" s="28">
        <v>4.9671651631870883</v>
      </c>
      <c r="G741" s="29" t="s">
        <v>124</v>
      </c>
      <c r="H741" s="28">
        <v>5.59</v>
      </c>
      <c r="I741" s="29" t="s">
        <v>123</v>
      </c>
      <c r="J741" s="28">
        <v>10.557212837837838</v>
      </c>
    </row>
    <row r="742" spans="1:10" ht="11.25" customHeight="1" thickBot="1" x14ac:dyDescent="0.25">
      <c r="A742" s="29"/>
      <c r="B742" s="29"/>
      <c r="C742" s="29"/>
      <c r="D742" s="29"/>
      <c r="E742" s="29" t="s">
        <v>122</v>
      </c>
      <c r="F742" s="28">
        <v>7.05</v>
      </c>
      <c r="G742" s="29"/>
      <c r="H742" s="192" t="s">
        <v>121</v>
      </c>
      <c r="I742" s="192"/>
      <c r="J742" s="28">
        <v>40.1</v>
      </c>
    </row>
    <row r="743" spans="1:10" ht="11.25" customHeight="1" thickTop="1" x14ac:dyDescent="0.2">
      <c r="A743" s="27"/>
      <c r="B743" s="27"/>
      <c r="C743" s="27"/>
      <c r="D743" s="27"/>
      <c r="E743" s="27"/>
      <c r="F743" s="27"/>
      <c r="G743" s="27"/>
      <c r="H743" s="27"/>
      <c r="I743" s="27"/>
      <c r="J743" s="27"/>
    </row>
    <row r="744" spans="1:10" ht="11.25" customHeight="1" x14ac:dyDescent="0.2">
      <c r="A744" s="47"/>
      <c r="B744" s="45" t="s">
        <v>8</v>
      </c>
      <c r="C744" s="47" t="s">
        <v>9</v>
      </c>
      <c r="D744" s="47" t="s">
        <v>10</v>
      </c>
      <c r="E744" s="194" t="s">
        <v>145</v>
      </c>
      <c r="F744" s="194"/>
      <c r="G744" s="46" t="s">
        <v>11</v>
      </c>
      <c r="H744" s="45" t="s">
        <v>12</v>
      </c>
      <c r="I744" s="45" t="s">
        <v>13</v>
      </c>
      <c r="J744" s="45" t="s">
        <v>15</v>
      </c>
    </row>
    <row r="745" spans="1:10" ht="11.25" customHeight="1" x14ac:dyDescent="0.2">
      <c r="A745" s="43" t="s">
        <v>144</v>
      </c>
      <c r="B745" s="44" t="s">
        <v>589</v>
      </c>
      <c r="C745" s="43" t="s">
        <v>54</v>
      </c>
      <c r="D745" s="43" t="s">
        <v>176</v>
      </c>
      <c r="E745" s="198" t="s">
        <v>344</v>
      </c>
      <c r="F745" s="198"/>
      <c r="G745" s="42" t="s">
        <v>46</v>
      </c>
      <c r="H745" s="41">
        <v>1</v>
      </c>
      <c r="I745" s="40">
        <v>472.35</v>
      </c>
      <c r="J745" s="40">
        <v>472.35</v>
      </c>
    </row>
    <row r="746" spans="1:10" ht="11.25" customHeight="1" x14ac:dyDescent="0.2">
      <c r="A746" s="194" t="s">
        <v>205</v>
      </c>
      <c r="B746" s="195" t="s">
        <v>8</v>
      </c>
      <c r="C746" s="194" t="s">
        <v>9</v>
      </c>
      <c r="D746" s="194" t="s">
        <v>204</v>
      </c>
      <c r="E746" s="195" t="s">
        <v>165</v>
      </c>
      <c r="F746" s="196" t="s">
        <v>203</v>
      </c>
      <c r="G746" s="195"/>
      <c r="H746" s="196" t="s">
        <v>202</v>
      </c>
      <c r="I746" s="195"/>
      <c r="J746" s="195" t="s">
        <v>162</v>
      </c>
    </row>
    <row r="747" spans="1:10" ht="11.25" customHeight="1" x14ac:dyDescent="0.2">
      <c r="A747" s="195"/>
      <c r="B747" s="195"/>
      <c r="C747" s="195"/>
      <c r="D747" s="195"/>
      <c r="E747" s="195"/>
      <c r="F747" s="45" t="s">
        <v>201</v>
      </c>
      <c r="G747" s="45" t="s">
        <v>200</v>
      </c>
      <c r="H747" s="45" t="s">
        <v>201</v>
      </c>
      <c r="I747" s="45" t="s">
        <v>200</v>
      </c>
      <c r="J747" s="195"/>
    </row>
    <row r="748" spans="1:10" x14ac:dyDescent="0.2">
      <c r="A748" s="33" t="s">
        <v>131</v>
      </c>
      <c r="B748" s="34" t="s">
        <v>588</v>
      </c>
      <c r="C748" s="33" t="s">
        <v>54</v>
      </c>
      <c r="D748" s="33" t="s">
        <v>587</v>
      </c>
      <c r="E748" s="31">
        <v>1</v>
      </c>
      <c r="F748" s="30">
        <v>1</v>
      </c>
      <c r="G748" s="30">
        <v>0</v>
      </c>
      <c r="H748" s="50">
        <v>1.2383</v>
      </c>
      <c r="I748" s="50">
        <v>0.83189999999999997</v>
      </c>
      <c r="J748" s="50">
        <v>1.2383</v>
      </c>
    </row>
    <row r="749" spans="1:10" ht="12" customHeight="1" x14ac:dyDescent="0.2">
      <c r="A749" s="33" t="s">
        <v>131</v>
      </c>
      <c r="B749" s="34" t="s">
        <v>586</v>
      </c>
      <c r="C749" s="33" t="s">
        <v>54</v>
      </c>
      <c r="D749" s="33" t="s">
        <v>585</v>
      </c>
      <c r="E749" s="31">
        <v>1</v>
      </c>
      <c r="F749" s="30">
        <v>1</v>
      </c>
      <c r="G749" s="30">
        <v>0</v>
      </c>
      <c r="H749" s="50">
        <v>46.908900000000003</v>
      </c>
      <c r="I749" s="50">
        <v>26.7105</v>
      </c>
      <c r="J749" s="50">
        <v>46.908900000000003</v>
      </c>
    </row>
    <row r="750" spans="1:10" x14ac:dyDescent="0.2">
      <c r="A750" s="33" t="s">
        <v>131</v>
      </c>
      <c r="B750" s="34" t="s">
        <v>584</v>
      </c>
      <c r="C750" s="33" t="s">
        <v>54</v>
      </c>
      <c r="D750" s="33" t="s">
        <v>583</v>
      </c>
      <c r="E750" s="31">
        <v>4</v>
      </c>
      <c r="F750" s="30">
        <v>0.9</v>
      </c>
      <c r="G750" s="30">
        <v>0.1</v>
      </c>
      <c r="H750" s="50">
        <v>0.7288</v>
      </c>
      <c r="I750" s="50">
        <v>0.4955</v>
      </c>
      <c r="J750" s="50">
        <v>2.8218999999999999</v>
      </c>
    </row>
    <row r="751" spans="1:10" x14ac:dyDescent="0.2">
      <c r="A751" s="33" t="s">
        <v>131</v>
      </c>
      <c r="B751" s="34" t="s">
        <v>582</v>
      </c>
      <c r="C751" s="33" t="s">
        <v>54</v>
      </c>
      <c r="D751" s="33" t="s">
        <v>581</v>
      </c>
      <c r="E751" s="31">
        <v>3</v>
      </c>
      <c r="F751" s="30">
        <v>0.41</v>
      </c>
      <c r="G751" s="30">
        <v>0.59</v>
      </c>
      <c r="H751" s="50">
        <v>1.5482</v>
      </c>
      <c r="I751" s="50">
        <v>1.0525</v>
      </c>
      <c r="J751" s="50">
        <v>3.7671999999999999</v>
      </c>
    </row>
    <row r="752" spans="1:10" x14ac:dyDescent="0.2">
      <c r="A752" s="197"/>
      <c r="B752" s="197"/>
      <c r="C752" s="197"/>
      <c r="D752" s="197"/>
      <c r="E752" s="197"/>
      <c r="F752" s="197" t="s">
        <v>197</v>
      </c>
      <c r="G752" s="197"/>
      <c r="H752" s="197"/>
      <c r="I752" s="197"/>
      <c r="J752" s="48">
        <v>54.7363</v>
      </c>
    </row>
    <row r="753" spans="1:10" ht="11.25" customHeight="1" x14ac:dyDescent="0.2">
      <c r="A753" s="47" t="s">
        <v>196</v>
      </c>
      <c r="B753" s="45" t="s">
        <v>8</v>
      </c>
      <c r="C753" s="47" t="s">
        <v>9</v>
      </c>
      <c r="D753" s="47" t="s">
        <v>127</v>
      </c>
      <c r="E753" s="45" t="s">
        <v>165</v>
      </c>
      <c r="F753" s="195" t="s">
        <v>195</v>
      </c>
      <c r="G753" s="195"/>
      <c r="H753" s="195"/>
      <c r="I753" s="195"/>
      <c r="J753" s="45" t="s">
        <v>162</v>
      </c>
    </row>
    <row r="754" spans="1:10" x14ac:dyDescent="0.2">
      <c r="A754" s="33" t="s">
        <v>131</v>
      </c>
      <c r="B754" s="34" t="s">
        <v>580</v>
      </c>
      <c r="C754" s="33" t="s">
        <v>54</v>
      </c>
      <c r="D754" s="33" t="s">
        <v>579</v>
      </c>
      <c r="E754" s="31">
        <v>1</v>
      </c>
      <c r="F754" s="33"/>
      <c r="G754" s="33"/>
      <c r="H754" s="33"/>
      <c r="I754" s="50">
        <v>25.7851</v>
      </c>
      <c r="J754" s="50">
        <v>25.7851</v>
      </c>
    </row>
    <row r="755" spans="1:10" x14ac:dyDescent="0.2">
      <c r="A755" s="33" t="s">
        <v>131</v>
      </c>
      <c r="B755" s="34" t="s">
        <v>192</v>
      </c>
      <c r="C755" s="33" t="s">
        <v>54</v>
      </c>
      <c r="D755" s="33" t="s">
        <v>191</v>
      </c>
      <c r="E755" s="31">
        <v>9</v>
      </c>
      <c r="F755" s="33"/>
      <c r="G755" s="33"/>
      <c r="H755" s="33"/>
      <c r="I755" s="50">
        <v>20.832899999999999</v>
      </c>
      <c r="J755" s="50">
        <v>187.49610000000001</v>
      </c>
    </row>
    <row r="756" spans="1:10" x14ac:dyDescent="0.2">
      <c r="A756" s="197"/>
      <c r="B756" s="197"/>
      <c r="C756" s="197"/>
      <c r="D756" s="197"/>
      <c r="E756" s="197"/>
      <c r="F756" s="197" t="s">
        <v>190</v>
      </c>
      <c r="G756" s="197"/>
      <c r="H756" s="197"/>
      <c r="I756" s="197"/>
      <c r="J756" s="48">
        <v>213.28120000000001</v>
      </c>
    </row>
    <row r="757" spans="1:10" x14ac:dyDescent="0.2">
      <c r="A757" s="197"/>
      <c r="B757" s="197"/>
      <c r="C757" s="197"/>
      <c r="D757" s="197"/>
      <c r="E757" s="197"/>
      <c r="F757" s="197" t="s">
        <v>189</v>
      </c>
      <c r="G757" s="197"/>
      <c r="H757" s="197"/>
      <c r="I757" s="197"/>
      <c r="J757" s="48">
        <v>0</v>
      </c>
    </row>
    <row r="758" spans="1:10" x14ac:dyDescent="0.2">
      <c r="A758" s="197"/>
      <c r="B758" s="197"/>
      <c r="C758" s="197"/>
      <c r="D758" s="197"/>
      <c r="E758" s="197"/>
      <c r="F758" s="197" t="s">
        <v>188</v>
      </c>
      <c r="G758" s="197"/>
      <c r="H758" s="197"/>
      <c r="I758" s="197"/>
      <c r="J758" s="48">
        <v>268.01749999999998</v>
      </c>
    </row>
    <row r="759" spans="1:10" ht="11.25" customHeight="1" x14ac:dyDescent="0.2">
      <c r="A759" s="197"/>
      <c r="B759" s="197"/>
      <c r="C759" s="197"/>
      <c r="D759" s="197"/>
      <c r="E759" s="197"/>
      <c r="F759" s="197" t="s">
        <v>187</v>
      </c>
      <c r="G759" s="197"/>
      <c r="H759" s="197"/>
      <c r="I759" s="197"/>
      <c r="J759" s="48">
        <v>0</v>
      </c>
    </row>
    <row r="760" spans="1:10" ht="11.25" customHeight="1" x14ac:dyDescent="0.2">
      <c r="A760" s="197"/>
      <c r="B760" s="197"/>
      <c r="C760" s="197"/>
      <c r="D760" s="197"/>
      <c r="E760" s="197"/>
      <c r="F760" s="197" t="s">
        <v>186</v>
      </c>
      <c r="G760" s="197"/>
      <c r="H760" s="197"/>
      <c r="I760" s="197"/>
      <c r="J760" s="48">
        <v>0</v>
      </c>
    </row>
    <row r="761" spans="1:10" x14ac:dyDescent="0.2">
      <c r="A761" s="197"/>
      <c r="B761" s="197"/>
      <c r="C761" s="197"/>
      <c r="D761" s="197"/>
      <c r="E761" s="197"/>
      <c r="F761" s="197" t="s">
        <v>185</v>
      </c>
      <c r="G761" s="197"/>
      <c r="H761" s="197"/>
      <c r="I761" s="197"/>
      <c r="J761" s="48">
        <v>3.9289999999999998</v>
      </c>
    </row>
    <row r="762" spans="1:10" x14ac:dyDescent="0.2">
      <c r="A762" s="197"/>
      <c r="B762" s="197"/>
      <c r="C762" s="197"/>
      <c r="D762" s="197"/>
      <c r="E762" s="197"/>
      <c r="F762" s="197" t="s">
        <v>184</v>
      </c>
      <c r="G762" s="197"/>
      <c r="H762" s="197"/>
      <c r="I762" s="197"/>
      <c r="J762" s="48">
        <v>68.215400000000002</v>
      </c>
    </row>
    <row r="763" spans="1:10" ht="11.25" customHeight="1" x14ac:dyDescent="0.2">
      <c r="A763" s="47" t="s">
        <v>183</v>
      </c>
      <c r="B763" s="45" t="s">
        <v>9</v>
      </c>
      <c r="C763" s="47" t="s">
        <v>8</v>
      </c>
      <c r="D763" s="47" t="s">
        <v>132</v>
      </c>
      <c r="E763" s="45" t="s">
        <v>165</v>
      </c>
      <c r="F763" s="45" t="s">
        <v>164</v>
      </c>
      <c r="G763" s="195" t="s">
        <v>170</v>
      </c>
      <c r="H763" s="195"/>
      <c r="I763" s="195"/>
      <c r="J763" s="45" t="s">
        <v>162</v>
      </c>
    </row>
    <row r="764" spans="1:10" ht="11.25" customHeight="1" x14ac:dyDescent="0.2">
      <c r="A764" s="33" t="s">
        <v>131</v>
      </c>
      <c r="B764" s="34" t="s">
        <v>54</v>
      </c>
      <c r="C764" s="33" t="s">
        <v>572</v>
      </c>
      <c r="D764" s="33" t="s">
        <v>578</v>
      </c>
      <c r="E764" s="31">
        <v>0.84645999999999999</v>
      </c>
      <c r="F764" s="32" t="s">
        <v>180</v>
      </c>
      <c r="G764" s="199">
        <v>7.0930999999999997</v>
      </c>
      <c r="H764" s="199"/>
      <c r="I764" s="191"/>
      <c r="J764" s="50">
        <v>6.0039999999999996</v>
      </c>
    </row>
    <row r="765" spans="1:10" ht="11.25" customHeight="1" x14ac:dyDescent="0.2">
      <c r="A765" s="33" t="s">
        <v>131</v>
      </c>
      <c r="B765" s="34" t="s">
        <v>54</v>
      </c>
      <c r="C765" s="33" t="s">
        <v>570</v>
      </c>
      <c r="D765" s="33" t="s">
        <v>577</v>
      </c>
      <c r="E765" s="31">
        <v>0.63334000000000001</v>
      </c>
      <c r="F765" s="32" t="s">
        <v>46</v>
      </c>
      <c r="G765" s="199">
        <v>137.99860000000001</v>
      </c>
      <c r="H765" s="199"/>
      <c r="I765" s="191"/>
      <c r="J765" s="50">
        <v>87.4</v>
      </c>
    </row>
    <row r="766" spans="1:10" ht="11.25" customHeight="1" x14ac:dyDescent="0.2">
      <c r="A766" s="33" t="s">
        <v>131</v>
      </c>
      <c r="B766" s="34" t="s">
        <v>54</v>
      </c>
      <c r="C766" s="33" t="s">
        <v>568</v>
      </c>
      <c r="D766" s="33" t="s">
        <v>576</v>
      </c>
      <c r="E766" s="31">
        <v>0.36753999999999998</v>
      </c>
      <c r="F766" s="32" t="s">
        <v>46</v>
      </c>
      <c r="G766" s="199">
        <v>147.02420000000001</v>
      </c>
      <c r="H766" s="199"/>
      <c r="I766" s="191"/>
      <c r="J766" s="50">
        <v>54.037300000000002</v>
      </c>
    </row>
    <row r="767" spans="1:10" ht="11.25" customHeight="1" x14ac:dyDescent="0.2">
      <c r="A767" s="33" t="s">
        <v>131</v>
      </c>
      <c r="B767" s="34" t="s">
        <v>54</v>
      </c>
      <c r="C767" s="33" t="s">
        <v>566</v>
      </c>
      <c r="D767" s="33" t="s">
        <v>575</v>
      </c>
      <c r="E767" s="31">
        <v>0.36753999999999998</v>
      </c>
      <c r="F767" s="32" t="s">
        <v>46</v>
      </c>
      <c r="G767" s="199">
        <v>146.67660000000001</v>
      </c>
      <c r="H767" s="199"/>
      <c r="I767" s="191"/>
      <c r="J767" s="50">
        <v>53.909500000000001</v>
      </c>
    </row>
    <row r="768" spans="1:10" ht="11.25" customHeight="1" x14ac:dyDescent="0.2">
      <c r="A768" s="33" t="s">
        <v>131</v>
      </c>
      <c r="B768" s="34" t="s">
        <v>54</v>
      </c>
      <c r="C768" s="33" t="s">
        <v>564</v>
      </c>
      <c r="D768" s="33" t="s">
        <v>574</v>
      </c>
      <c r="E768" s="31">
        <v>282.15206999999998</v>
      </c>
      <c r="F768" s="32" t="s">
        <v>180</v>
      </c>
      <c r="G768" s="199">
        <v>0.67320000000000002</v>
      </c>
      <c r="H768" s="199"/>
      <c r="I768" s="191"/>
      <c r="J768" s="50">
        <v>189.94479999999999</v>
      </c>
    </row>
    <row r="769" spans="1:10" ht="11.25" customHeight="1" x14ac:dyDescent="0.2">
      <c r="A769" s="197"/>
      <c r="B769" s="197"/>
      <c r="C769" s="197"/>
      <c r="D769" s="197"/>
      <c r="E769" s="197"/>
      <c r="F769" s="197" t="s">
        <v>179</v>
      </c>
      <c r="G769" s="197"/>
      <c r="H769" s="197"/>
      <c r="I769" s="197"/>
      <c r="J769" s="48">
        <v>391.29559999999998</v>
      </c>
    </row>
    <row r="770" spans="1:10" ht="11.25" customHeight="1" x14ac:dyDescent="0.2">
      <c r="A770" s="47" t="s">
        <v>172</v>
      </c>
      <c r="B770" s="45" t="s">
        <v>9</v>
      </c>
      <c r="C770" s="47" t="s">
        <v>131</v>
      </c>
      <c r="D770" s="47" t="s">
        <v>171</v>
      </c>
      <c r="E770" s="45" t="s">
        <v>8</v>
      </c>
      <c r="F770" s="45" t="s">
        <v>165</v>
      </c>
      <c r="G770" s="46" t="s">
        <v>164</v>
      </c>
      <c r="H770" s="195" t="s">
        <v>170</v>
      </c>
      <c r="I770" s="195"/>
      <c r="J770" s="45" t="s">
        <v>162</v>
      </c>
    </row>
    <row r="771" spans="1:10" ht="22.5" x14ac:dyDescent="0.2">
      <c r="A771" s="38" t="s">
        <v>169</v>
      </c>
      <c r="B771" s="39" t="s">
        <v>54</v>
      </c>
      <c r="C771" s="38" t="s">
        <v>572</v>
      </c>
      <c r="D771" s="38" t="s">
        <v>168</v>
      </c>
      <c r="E771" s="39">
        <v>5914655</v>
      </c>
      <c r="F771" s="36">
        <v>8.4999999999999995E-4</v>
      </c>
      <c r="G771" s="37" t="s">
        <v>62</v>
      </c>
      <c r="H771" s="201">
        <v>33.049999999999997</v>
      </c>
      <c r="I771" s="200"/>
      <c r="J771" s="49">
        <v>2.81E-2</v>
      </c>
    </row>
    <row r="772" spans="1:10" ht="22.5" x14ac:dyDescent="0.2">
      <c r="A772" s="38" t="s">
        <v>169</v>
      </c>
      <c r="B772" s="39" t="s">
        <v>54</v>
      </c>
      <c r="C772" s="38" t="s">
        <v>570</v>
      </c>
      <c r="D772" s="38" t="s">
        <v>573</v>
      </c>
      <c r="E772" s="39">
        <v>5914647</v>
      </c>
      <c r="F772" s="36">
        <v>0.95001000000000002</v>
      </c>
      <c r="G772" s="37" t="s">
        <v>62</v>
      </c>
      <c r="H772" s="201">
        <v>1.7</v>
      </c>
      <c r="I772" s="200"/>
      <c r="J772" s="49">
        <v>1.615</v>
      </c>
    </row>
    <row r="773" spans="1:10" ht="22.5" x14ac:dyDescent="0.2">
      <c r="A773" s="38" t="s">
        <v>169</v>
      </c>
      <c r="B773" s="39" t="s">
        <v>54</v>
      </c>
      <c r="C773" s="38" t="s">
        <v>568</v>
      </c>
      <c r="D773" s="38" t="s">
        <v>573</v>
      </c>
      <c r="E773" s="39">
        <v>5914647</v>
      </c>
      <c r="F773" s="36">
        <v>0.55130999999999997</v>
      </c>
      <c r="G773" s="37" t="s">
        <v>62</v>
      </c>
      <c r="H773" s="201">
        <v>1.7</v>
      </c>
      <c r="I773" s="200"/>
      <c r="J773" s="49">
        <v>0.93720000000000003</v>
      </c>
    </row>
    <row r="774" spans="1:10" ht="22.5" x14ac:dyDescent="0.2">
      <c r="A774" s="38" t="s">
        <v>169</v>
      </c>
      <c r="B774" s="39" t="s">
        <v>54</v>
      </c>
      <c r="C774" s="38" t="s">
        <v>566</v>
      </c>
      <c r="D774" s="38" t="s">
        <v>573</v>
      </c>
      <c r="E774" s="39">
        <v>5914647</v>
      </c>
      <c r="F774" s="36">
        <v>0.55130999999999997</v>
      </c>
      <c r="G774" s="37" t="s">
        <v>62</v>
      </c>
      <c r="H774" s="201">
        <v>1.7</v>
      </c>
      <c r="I774" s="200"/>
      <c r="J774" s="49">
        <v>0.93720000000000003</v>
      </c>
    </row>
    <row r="775" spans="1:10" ht="22.5" x14ac:dyDescent="0.2">
      <c r="A775" s="38" t="s">
        <v>169</v>
      </c>
      <c r="B775" s="39" t="s">
        <v>54</v>
      </c>
      <c r="C775" s="38" t="s">
        <v>564</v>
      </c>
      <c r="D775" s="38" t="s">
        <v>168</v>
      </c>
      <c r="E775" s="39">
        <v>5914655</v>
      </c>
      <c r="F775" s="36">
        <v>0.28215000000000001</v>
      </c>
      <c r="G775" s="37" t="s">
        <v>62</v>
      </c>
      <c r="H775" s="201">
        <v>33.049999999999997</v>
      </c>
      <c r="I775" s="200"/>
      <c r="J775" s="49">
        <v>9.3251000000000008</v>
      </c>
    </row>
    <row r="776" spans="1:10" ht="11.25" customHeight="1" x14ac:dyDescent="0.2">
      <c r="A776" s="197"/>
      <c r="B776" s="197"/>
      <c r="C776" s="197"/>
      <c r="D776" s="197"/>
      <c r="E776" s="197"/>
      <c r="F776" s="197" t="s">
        <v>167</v>
      </c>
      <c r="G776" s="197"/>
      <c r="H776" s="197"/>
      <c r="I776" s="197"/>
      <c r="J776" s="48">
        <v>12.842599999999999</v>
      </c>
    </row>
    <row r="777" spans="1:10" ht="11.25" customHeight="1" x14ac:dyDescent="0.2">
      <c r="A777" s="47" t="s">
        <v>166</v>
      </c>
      <c r="B777" s="45" t="s">
        <v>9</v>
      </c>
      <c r="C777" s="47" t="s">
        <v>131</v>
      </c>
      <c r="D777" s="47" t="s">
        <v>156</v>
      </c>
      <c r="E777" s="45" t="s">
        <v>165</v>
      </c>
      <c r="F777" s="45" t="s">
        <v>164</v>
      </c>
      <c r="G777" s="196" t="s">
        <v>163</v>
      </c>
      <c r="H777" s="195"/>
      <c r="I777" s="195"/>
      <c r="J777" s="45" t="s">
        <v>162</v>
      </c>
    </row>
    <row r="778" spans="1:10" x14ac:dyDescent="0.2">
      <c r="A778" s="46"/>
      <c r="B778" s="46"/>
      <c r="C778" s="46"/>
      <c r="D778" s="46"/>
      <c r="E778" s="46"/>
      <c r="F778" s="46"/>
      <c r="G778" s="46" t="s">
        <v>161</v>
      </c>
      <c r="H778" s="46" t="s">
        <v>160</v>
      </c>
      <c r="I778" s="46" t="s">
        <v>159</v>
      </c>
      <c r="J778" s="46"/>
    </row>
    <row r="779" spans="1:10" ht="33.75" x14ac:dyDescent="0.2">
      <c r="A779" s="38" t="s">
        <v>156</v>
      </c>
      <c r="B779" s="39" t="s">
        <v>54</v>
      </c>
      <c r="C779" s="38" t="s">
        <v>572</v>
      </c>
      <c r="D779" s="38" t="s">
        <v>571</v>
      </c>
      <c r="E779" s="36">
        <v>8.4999999999999995E-4</v>
      </c>
      <c r="F779" s="37" t="s">
        <v>66</v>
      </c>
      <c r="G779" s="39" t="s">
        <v>842</v>
      </c>
      <c r="H779" s="39" t="s">
        <v>153</v>
      </c>
      <c r="I779" s="39" t="s">
        <v>843</v>
      </c>
      <c r="J779" s="49">
        <v>0</v>
      </c>
    </row>
    <row r="780" spans="1:10" ht="33.75" x14ac:dyDescent="0.2">
      <c r="A780" s="38" t="s">
        <v>156</v>
      </c>
      <c r="B780" s="39" t="s">
        <v>54</v>
      </c>
      <c r="C780" s="38" t="s">
        <v>570</v>
      </c>
      <c r="D780" s="38" t="s">
        <v>569</v>
      </c>
      <c r="E780" s="36">
        <v>0.95001000000000002</v>
      </c>
      <c r="F780" s="37" t="s">
        <v>66</v>
      </c>
      <c r="G780" s="39" t="s">
        <v>237</v>
      </c>
      <c r="H780" s="39" t="s">
        <v>236</v>
      </c>
      <c r="I780" s="39" t="s">
        <v>235</v>
      </c>
      <c r="J780" s="49">
        <v>0</v>
      </c>
    </row>
    <row r="781" spans="1:10" ht="33.75" x14ac:dyDescent="0.2">
      <c r="A781" s="38" t="s">
        <v>156</v>
      </c>
      <c r="B781" s="39" t="s">
        <v>54</v>
      </c>
      <c r="C781" s="38" t="s">
        <v>568</v>
      </c>
      <c r="D781" s="38" t="s">
        <v>567</v>
      </c>
      <c r="E781" s="36">
        <v>0.55130999999999997</v>
      </c>
      <c r="F781" s="37" t="s">
        <v>66</v>
      </c>
      <c r="G781" s="39" t="s">
        <v>237</v>
      </c>
      <c r="H781" s="39" t="s">
        <v>236</v>
      </c>
      <c r="I781" s="39" t="s">
        <v>235</v>
      </c>
      <c r="J781" s="49">
        <v>0</v>
      </c>
    </row>
    <row r="782" spans="1:10" ht="33.75" x14ac:dyDescent="0.2">
      <c r="A782" s="38" t="s">
        <v>156</v>
      </c>
      <c r="B782" s="39" t="s">
        <v>54</v>
      </c>
      <c r="C782" s="38" t="s">
        <v>566</v>
      </c>
      <c r="D782" s="38" t="s">
        <v>565</v>
      </c>
      <c r="E782" s="36">
        <v>0.55130999999999997</v>
      </c>
      <c r="F782" s="37" t="s">
        <v>66</v>
      </c>
      <c r="G782" s="39" t="s">
        <v>237</v>
      </c>
      <c r="H782" s="39" t="s">
        <v>236</v>
      </c>
      <c r="I782" s="39" t="s">
        <v>235</v>
      </c>
      <c r="J782" s="49">
        <v>0</v>
      </c>
    </row>
    <row r="783" spans="1:10" ht="11.25" customHeight="1" x14ac:dyDescent="0.2">
      <c r="A783" s="38" t="s">
        <v>156</v>
      </c>
      <c r="B783" s="39" t="s">
        <v>54</v>
      </c>
      <c r="C783" s="38" t="s">
        <v>564</v>
      </c>
      <c r="D783" s="38" t="s">
        <v>563</v>
      </c>
      <c r="E783" s="36">
        <v>0.28215000000000001</v>
      </c>
      <c r="F783" s="37" t="s">
        <v>66</v>
      </c>
      <c r="G783" s="39" t="s">
        <v>842</v>
      </c>
      <c r="H783" s="39" t="s">
        <v>153</v>
      </c>
      <c r="I783" s="39" t="s">
        <v>843</v>
      </c>
      <c r="J783" s="49">
        <v>0</v>
      </c>
    </row>
    <row r="784" spans="1:10" ht="11.25" customHeight="1" x14ac:dyDescent="0.2">
      <c r="A784" s="197"/>
      <c r="B784" s="197"/>
      <c r="C784" s="197"/>
      <c r="D784" s="197"/>
      <c r="E784" s="197"/>
      <c r="F784" s="197" t="s">
        <v>152</v>
      </c>
      <c r="G784" s="197"/>
      <c r="H784" s="197"/>
      <c r="I784" s="197"/>
      <c r="J784" s="48">
        <v>0</v>
      </c>
    </row>
    <row r="785" spans="1:10" x14ac:dyDescent="0.2">
      <c r="A785" s="29"/>
      <c r="B785" s="29"/>
      <c r="C785" s="29"/>
      <c r="D785" s="29"/>
      <c r="E785" s="29" t="s">
        <v>125</v>
      </c>
      <c r="F785" s="28">
        <v>26.946300691197774</v>
      </c>
      <c r="G785" s="29" t="s">
        <v>124</v>
      </c>
      <c r="H785" s="28">
        <v>30.32</v>
      </c>
      <c r="I785" s="29" t="s">
        <v>123</v>
      </c>
      <c r="J785" s="28">
        <v>57.271667522179854</v>
      </c>
    </row>
    <row r="786" spans="1:10" ht="12" thickBot="1" x14ac:dyDescent="0.25">
      <c r="A786" s="29"/>
      <c r="B786" s="29"/>
      <c r="C786" s="29"/>
      <c r="D786" s="29"/>
      <c r="E786" s="29" t="s">
        <v>122</v>
      </c>
      <c r="F786" s="28">
        <v>100.84</v>
      </c>
      <c r="G786" s="29"/>
      <c r="H786" s="192" t="s">
        <v>121</v>
      </c>
      <c r="I786" s="192"/>
      <c r="J786" s="28">
        <v>573.19000000000005</v>
      </c>
    </row>
    <row r="787" spans="1:10" ht="12" thickTop="1" x14ac:dyDescent="0.2">
      <c r="A787" s="27"/>
      <c r="B787" s="27"/>
      <c r="C787" s="27"/>
      <c r="D787" s="27"/>
      <c r="E787" s="27"/>
      <c r="F787" s="27"/>
      <c r="G787" s="27"/>
      <c r="H787" s="27"/>
      <c r="I787" s="27"/>
      <c r="J787" s="27"/>
    </row>
    <row r="788" spans="1:10" x14ac:dyDescent="0.2">
      <c r="A788" s="47"/>
      <c r="B788" s="45" t="s">
        <v>8</v>
      </c>
      <c r="C788" s="47" t="s">
        <v>9</v>
      </c>
      <c r="D788" s="47" t="s">
        <v>10</v>
      </c>
      <c r="E788" s="194" t="s">
        <v>145</v>
      </c>
      <c r="F788" s="194"/>
      <c r="G788" s="46" t="s">
        <v>11</v>
      </c>
      <c r="H788" s="45" t="s">
        <v>12</v>
      </c>
      <c r="I788" s="45" t="s">
        <v>13</v>
      </c>
      <c r="J788" s="45" t="s">
        <v>15</v>
      </c>
    </row>
    <row r="789" spans="1:10" x14ac:dyDescent="0.2">
      <c r="A789" s="43" t="s">
        <v>144</v>
      </c>
      <c r="B789" s="44" t="s">
        <v>266</v>
      </c>
      <c r="C789" s="43" t="s">
        <v>82</v>
      </c>
      <c r="D789" s="43" t="s">
        <v>265</v>
      </c>
      <c r="E789" s="198" t="s">
        <v>138</v>
      </c>
      <c r="F789" s="198"/>
      <c r="G789" s="42" t="s">
        <v>137</v>
      </c>
      <c r="H789" s="41">
        <v>1</v>
      </c>
      <c r="I789" s="40">
        <v>13.35</v>
      </c>
      <c r="J789" s="40">
        <v>13.35</v>
      </c>
    </row>
    <row r="790" spans="1:10" ht="22.5" x14ac:dyDescent="0.2">
      <c r="A790" s="38" t="s">
        <v>141</v>
      </c>
      <c r="B790" s="39" t="s">
        <v>562</v>
      </c>
      <c r="C790" s="38" t="s">
        <v>82</v>
      </c>
      <c r="D790" s="38" t="s">
        <v>561</v>
      </c>
      <c r="E790" s="200" t="s">
        <v>138</v>
      </c>
      <c r="F790" s="200"/>
      <c r="G790" s="37" t="s">
        <v>137</v>
      </c>
      <c r="H790" s="36">
        <v>1</v>
      </c>
      <c r="I790" s="35">
        <v>0.06</v>
      </c>
      <c r="J790" s="35">
        <v>0.06</v>
      </c>
    </row>
    <row r="791" spans="1:10" ht="11.25" customHeight="1" x14ac:dyDescent="0.2">
      <c r="A791" s="33" t="s">
        <v>131</v>
      </c>
      <c r="B791" s="34" t="s">
        <v>560</v>
      </c>
      <c r="C791" s="33" t="s">
        <v>82</v>
      </c>
      <c r="D791" s="33" t="s">
        <v>559</v>
      </c>
      <c r="E791" s="191" t="s">
        <v>127</v>
      </c>
      <c r="F791" s="191"/>
      <c r="G791" s="32" t="s">
        <v>137</v>
      </c>
      <c r="H791" s="31">
        <v>1</v>
      </c>
      <c r="I791" s="30">
        <v>11.13</v>
      </c>
      <c r="J791" s="30">
        <v>11.13</v>
      </c>
    </row>
    <row r="792" spans="1:10" x14ac:dyDescent="0.2">
      <c r="A792" s="33" t="s">
        <v>131</v>
      </c>
      <c r="B792" s="34" t="s">
        <v>369</v>
      </c>
      <c r="C792" s="33" t="s">
        <v>82</v>
      </c>
      <c r="D792" s="33" t="s">
        <v>368</v>
      </c>
      <c r="E792" s="191" t="s">
        <v>132</v>
      </c>
      <c r="F792" s="191"/>
      <c r="G792" s="32" t="s">
        <v>137</v>
      </c>
      <c r="H792" s="31">
        <v>1</v>
      </c>
      <c r="I792" s="30">
        <v>1.34</v>
      </c>
      <c r="J792" s="30">
        <v>1.34</v>
      </c>
    </row>
    <row r="793" spans="1:10" ht="12" customHeight="1" x14ac:dyDescent="0.2">
      <c r="A793" s="33" t="s">
        <v>131</v>
      </c>
      <c r="B793" s="34" t="s">
        <v>367</v>
      </c>
      <c r="C793" s="33" t="s">
        <v>82</v>
      </c>
      <c r="D793" s="33" t="s">
        <v>366</v>
      </c>
      <c r="E793" s="191" t="s">
        <v>132</v>
      </c>
      <c r="F793" s="191"/>
      <c r="G793" s="32" t="s">
        <v>137</v>
      </c>
      <c r="H793" s="31">
        <v>1</v>
      </c>
      <c r="I793" s="30">
        <v>0.04</v>
      </c>
      <c r="J793" s="30">
        <v>0.04</v>
      </c>
    </row>
    <row r="794" spans="1:10" ht="22.5" x14ac:dyDescent="0.2">
      <c r="A794" s="33" t="s">
        <v>131</v>
      </c>
      <c r="B794" s="34" t="s">
        <v>395</v>
      </c>
      <c r="C794" s="33" t="s">
        <v>82</v>
      </c>
      <c r="D794" s="33" t="s">
        <v>394</v>
      </c>
      <c r="E794" s="191" t="s">
        <v>132</v>
      </c>
      <c r="F794" s="191"/>
      <c r="G794" s="32" t="s">
        <v>137</v>
      </c>
      <c r="H794" s="31">
        <v>1</v>
      </c>
      <c r="I794" s="30">
        <v>7.0000000000000007E-2</v>
      </c>
      <c r="J794" s="30">
        <v>7.0000000000000007E-2</v>
      </c>
    </row>
    <row r="795" spans="1:10" x14ac:dyDescent="0.2">
      <c r="A795" s="33" t="s">
        <v>131</v>
      </c>
      <c r="B795" s="34" t="s">
        <v>393</v>
      </c>
      <c r="C795" s="33" t="s">
        <v>82</v>
      </c>
      <c r="D795" s="33" t="s">
        <v>392</v>
      </c>
      <c r="E795" s="191" t="s">
        <v>132</v>
      </c>
      <c r="F795" s="191"/>
      <c r="G795" s="32" t="s">
        <v>137</v>
      </c>
      <c r="H795" s="31">
        <v>1</v>
      </c>
      <c r="I795" s="30">
        <v>0.71</v>
      </c>
      <c r="J795" s="30">
        <v>0.71</v>
      </c>
    </row>
    <row r="796" spans="1:10" ht="11.25" customHeight="1" x14ac:dyDescent="0.2">
      <c r="A796" s="29"/>
      <c r="B796" s="29"/>
      <c r="C796" s="29"/>
      <c r="D796" s="29"/>
      <c r="E796" s="29" t="s">
        <v>125</v>
      </c>
      <c r="F796" s="28">
        <v>5.2648913000000004</v>
      </c>
      <c r="G796" s="29" t="s">
        <v>124</v>
      </c>
      <c r="H796" s="28">
        <v>5.93</v>
      </c>
      <c r="I796" s="29" t="s">
        <v>123</v>
      </c>
      <c r="J796" s="28">
        <v>11.19</v>
      </c>
    </row>
    <row r="797" spans="1:10" ht="22.5" customHeight="1" thickBot="1" x14ac:dyDescent="0.25">
      <c r="A797" s="29"/>
      <c r="B797" s="29"/>
      <c r="C797" s="29"/>
      <c r="D797" s="29"/>
      <c r="E797" s="29" t="s">
        <v>122</v>
      </c>
      <c r="F797" s="28">
        <v>2.85</v>
      </c>
      <c r="G797" s="29"/>
      <c r="H797" s="192" t="s">
        <v>121</v>
      </c>
      <c r="I797" s="192"/>
      <c r="J797" s="28">
        <v>16.2</v>
      </c>
    </row>
    <row r="798" spans="1:10" ht="12" thickTop="1" x14ac:dyDescent="0.2">
      <c r="A798" s="27"/>
      <c r="B798" s="27"/>
      <c r="C798" s="27"/>
      <c r="D798" s="27"/>
      <c r="E798" s="27"/>
      <c r="F798" s="27"/>
      <c r="G798" s="27"/>
      <c r="H798" s="27"/>
      <c r="I798" s="27"/>
      <c r="J798" s="27"/>
    </row>
    <row r="799" spans="1:10" x14ac:dyDescent="0.2">
      <c r="A799" s="47"/>
      <c r="B799" s="45" t="s">
        <v>8</v>
      </c>
      <c r="C799" s="47" t="s">
        <v>9</v>
      </c>
      <c r="D799" s="47" t="s">
        <v>10</v>
      </c>
      <c r="E799" s="194" t="s">
        <v>145</v>
      </c>
      <c r="F799" s="194"/>
      <c r="G799" s="46" t="s">
        <v>11</v>
      </c>
      <c r="H799" s="45" t="s">
        <v>12</v>
      </c>
      <c r="I799" s="45" t="s">
        <v>13</v>
      </c>
      <c r="J799" s="45" t="s">
        <v>15</v>
      </c>
    </row>
    <row r="800" spans="1:10" x14ac:dyDescent="0.2">
      <c r="A800" s="43" t="s">
        <v>144</v>
      </c>
      <c r="B800" s="44" t="s">
        <v>143</v>
      </c>
      <c r="C800" s="43" t="s">
        <v>82</v>
      </c>
      <c r="D800" s="43" t="s">
        <v>142</v>
      </c>
      <c r="E800" s="198" t="s">
        <v>138</v>
      </c>
      <c r="F800" s="198"/>
      <c r="G800" s="42" t="s">
        <v>137</v>
      </c>
      <c r="H800" s="41">
        <v>1</v>
      </c>
      <c r="I800" s="40">
        <v>24.46</v>
      </c>
      <c r="J800" s="40">
        <v>24.46</v>
      </c>
    </row>
    <row r="801" spans="1:10" ht="22.5" x14ac:dyDescent="0.2">
      <c r="A801" s="38" t="s">
        <v>141</v>
      </c>
      <c r="B801" s="39" t="s">
        <v>558</v>
      </c>
      <c r="C801" s="38" t="s">
        <v>82</v>
      </c>
      <c r="D801" s="38" t="s">
        <v>557</v>
      </c>
      <c r="E801" s="200" t="s">
        <v>138</v>
      </c>
      <c r="F801" s="200"/>
      <c r="G801" s="37" t="s">
        <v>137</v>
      </c>
      <c r="H801" s="36">
        <v>1</v>
      </c>
      <c r="I801" s="35">
        <v>0.37</v>
      </c>
      <c r="J801" s="35">
        <v>0.37</v>
      </c>
    </row>
    <row r="802" spans="1:10" x14ac:dyDescent="0.2">
      <c r="A802" s="33" t="s">
        <v>131</v>
      </c>
      <c r="B802" s="34" t="s">
        <v>556</v>
      </c>
      <c r="C802" s="33" t="s">
        <v>82</v>
      </c>
      <c r="D802" s="33" t="s">
        <v>555</v>
      </c>
      <c r="E802" s="191" t="s">
        <v>127</v>
      </c>
      <c r="F802" s="191"/>
      <c r="G802" s="32" t="s">
        <v>137</v>
      </c>
      <c r="H802" s="31">
        <v>1</v>
      </c>
      <c r="I802" s="30">
        <v>18.21</v>
      </c>
      <c r="J802" s="30">
        <v>18.21</v>
      </c>
    </row>
    <row r="803" spans="1:10" x14ac:dyDescent="0.2">
      <c r="A803" s="33" t="s">
        <v>131</v>
      </c>
      <c r="B803" s="34" t="s">
        <v>407</v>
      </c>
      <c r="C803" s="33" t="s">
        <v>82</v>
      </c>
      <c r="D803" s="33" t="s">
        <v>406</v>
      </c>
      <c r="E803" s="191" t="s">
        <v>132</v>
      </c>
      <c r="F803" s="191"/>
      <c r="G803" s="32" t="s">
        <v>137</v>
      </c>
      <c r="H803" s="31">
        <v>1</v>
      </c>
      <c r="I803" s="30">
        <v>2.39</v>
      </c>
      <c r="J803" s="30">
        <v>2.39</v>
      </c>
    </row>
    <row r="804" spans="1:10" ht="12" customHeight="1" x14ac:dyDescent="0.2">
      <c r="A804" s="33" t="s">
        <v>131</v>
      </c>
      <c r="B804" s="34" t="s">
        <v>405</v>
      </c>
      <c r="C804" s="33" t="s">
        <v>82</v>
      </c>
      <c r="D804" s="33" t="s">
        <v>404</v>
      </c>
      <c r="E804" s="191" t="s">
        <v>132</v>
      </c>
      <c r="F804" s="191"/>
      <c r="G804" s="32" t="s">
        <v>137</v>
      </c>
      <c r="H804" s="31">
        <v>1</v>
      </c>
      <c r="I804" s="30">
        <v>0.74</v>
      </c>
      <c r="J804" s="30">
        <v>0.74</v>
      </c>
    </row>
    <row r="805" spans="1:10" x14ac:dyDescent="0.2">
      <c r="A805" s="33" t="s">
        <v>131</v>
      </c>
      <c r="B805" s="34" t="s">
        <v>369</v>
      </c>
      <c r="C805" s="33" t="s">
        <v>82</v>
      </c>
      <c r="D805" s="33" t="s">
        <v>368</v>
      </c>
      <c r="E805" s="191" t="s">
        <v>132</v>
      </c>
      <c r="F805" s="191"/>
      <c r="G805" s="32" t="s">
        <v>137</v>
      </c>
      <c r="H805" s="31">
        <v>1</v>
      </c>
      <c r="I805" s="30">
        <v>1.34</v>
      </c>
      <c r="J805" s="30">
        <v>1.34</v>
      </c>
    </row>
    <row r="806" spans="1:10" x14ac:dyDescent="0.2">
      <c r="A806" s="33" t="s">
        <v>131</v>
      </c>
      <c r="B806" s="34" t="s">
        <v>367</v>
      </c>
      <c r="C806" s="33" t="s">
        <v>82</v>
      </c>
      <c r="D806" s="33" t="s">
        <v>366</v>
      </c>
      <c r="E806" s="191" t="s">
        <v>132</v>
      </c>
      <c r="F806" s="191"/>
      <c r="G806" s="32" t="s">
        <v>137</v>
      </c>
      <c r="H806" s="31">
        <v>1</v>
      </c>
      <c r="I806" s="30">
        <v>0.04</v>
      </c>
      <c r="J806" s="30">
        <v>0.04</v>
      </c>
    </row>
    <row r="807" spans="1:10" ht="11.25" customHeight="1" x14ac:dyDescent="0.2">
      <c r="A807" s="33" t="s">
        <v>131</v>
      </c>
      <c r="B807" s="34" t="s">
        <v>554</v>
      </c>
      <c r="C807" s="33" t="s">
        <v>82</v>
      </c>
      <c r="D807" s="33" t="s">
        <v>553</v>
      </c>
      <c r="E807" s="191" t="s">
        <v>132</v>
      </c>
      <c r="F807" s="191"/>
      <c r="G807" s="32" t="s">
        <v>137</v>
      </c>
      <c r="H807" s="31">
        <v>1</v>
      </c>
      <c r="I807" s="30">
        <v>0.31</v>
      </c>
      <c r="J807" s="30">
        <v>0.31</v>
      </c>
    </row>
    <row r="808" spans="1:10" ht="22.5" customHeight="1" x14ac:dyDescent="0.2">
      <c r="A808" s="33" t="s">
        <v>131</v>
      </c>
      <c r="B808" s="34" t="s">
        <v>552</v>
      </c>
      <c r="C808" s="33" t="s">
        <v>82</v>
      </c>
      <c r="D808" s="33" t="s">
        <v>551</v>
      </c>
      <c r="E808" s="191" t="s">
        <v>132</v>
      </c>
      <c r="F808" s="191"/>
      <c r="G808" s="32" t="s">
        <v>137</v>
      </c>
      <c r="H808" s="31">
        <v>1</v>
      </c>
      <c r="I808" s="30">
        <v>1.06</v>
      </c>
      <c r="J808" s="30">
        <v>1.06</v>
      </c>
    </row>
    <row r="809" spans="1:10" x14ac:dyDescent="0.2">
      <c r="A809" s="29"/>
      <c r="B809" s="29"/>
      <c r="C809" s="29"/>
      <c r="D809" s="29"/>
      <c r="E809" s="29" t="s">
        <v>125</v>
      </c>
      <c r="F809" s="28">
        <v>8.7418838999999995</v>
      </c>
      <c r="G809" s="29" t="s">
        <v>124</v>
      </c>
      <c r="H809" s="28">
        <v>9.84</v>
      </c>
      <c r="I809" s="29" t="s">
        <v>123</v>
      </c>
      <c r="J809" s="28">
        <v>18.579999999999998</v>
      </c>
    </row>
    <row r="810" spans="1:10" ht="12" thickBot="1" x14ac:dyDescent="0.25">
      <c r="A810" s="29"/>
      <c r="B810" s="29"/>
      <c r="C810" s="29"/>
      <c r="D810" s="29"/>
      <c r="E810" s="29" t="s">
        <v>122</v>
      </c>
      <c r="F810" s="28">
        <v>5.22</v>
      </c>
      <c r="G810" s="29"/>
      <c r="H810" s="192" t="s">
        <v>121</v>
      </c>
      <c r="I810" s="192"/>
      <c r="J810" s="28">
        <v>29.68</v>
      </c>
    </row>
    <row r="811" spans="1:10" ht="12" thickTop="1" x14ac:dyDescent="0.2">
      <c r="A811" s="27"/>
      <c r="B811" s="27"/>
      <c r="C811" s="27"/>
      <c r="D811" s="27"/>
      <c r="E811" s="27"/>
      <c r="F811" s="27"/>
      <c r="G811" s="27"/>
      <c r="H811" s="27"/>
      <c r="I811" s="27"/>
      <c r="J811" s="27"/>
    </row>
    <row r="812" spans="1:10" x14ac:dyDescent="0.2">
      <c r="A812" s="47"/>
      <c r="B812" s="45" t="s">
        <v>8</v>
      </c>
      <c r="C812" s="47" t="s">
        <v>9</v>
      </c>
      <c r="D812" s="47" t="s">
        <v>10</v>
      </c>
      <c r="E812" s="194" t="s">
        <v>145</v>
      </c>
      <c r="F812" s="194"/>
      <c r="G812" s="46" t="s">
        <v>11</v>
      </c>
      <c r="H812" s="45" t="s">
        <v>12</v>
      </c>
      <c r="I812" s="45" t="s">
        <v>13</v>
      </c>
      <c r="J812" s="45" t="s">
        <v>15</v>
      </c>
    </row>
    <row r="813" spans="1:10" x14ac:dyDescent="0.2">
      <c r="A813" s="43" t="s">
        <v>144</v>
      </c>
      <c r="B813" s="44" t="s">
        <v>328</v>
      </c>
      <c r="C813" s="43" t="s">
        <v>82</v>
      </c>
      <c r="D813" s="43" t="s">
        <v>309</v>
      </c>
      <c r="E813" s="198" t="s">
        <v>138</v>
      </c>
      <c r="F813" s="198"/>
      <c r="G813" s="42" t="s">
        <v>137</v>
      </c>
      <c r="H813" s="41">
        <v>1</v>
      </c>
      <c r="I813" s="40">
        <v>120.03</v>
      </c>
      <c r="J813" s="40">
        <v>120.03</v>
      </c>
    </row>
    <row r="814" spans="1:10" ht="22.5" x14ac:dyDescent="0.2">
      <c r="A814" s="38" t="s">
        <v>141</v>
      </c>
      <c r="B814" s="39" t="s">
        <v>550</v>
      </c>
      <c r="C814" s="38" t="s">
        <v>82</v>
      </c>
      <c r="D814" s="38" t="s">
        <v>549</v>
      </c>
      <c r="E814" s="200" t="s">
        <v>138</v>
      </c>
      <c r="F814" s="200"/>
      <c r="G814" s="37" t="s">
        <v>137</v>
      </c>
      <c r="H814" s="36">
        <v>1</v>
      </c>
      <c r="I814" s="35">
        <v>1.96</v>
      </c>
      <c r="J814" s="35">
        <v>1.96</v>
      </c>
    </row>
    <row r="815" spans="1:10" x14ac:dyDescent="0.2">
      <c r="A815" s="33" t="s">
        <v>131</v>
      </c>
      <c r="B815" s="34" t="s">
        <v>548</v>
      </c>
      <c r="C815" s="33" t="s">
        <v>82</v>
      </c>
      <c r="D815" s="33" t="s">
        <v>547</v>
      </c>
      <c r="E815" s="191" t="s">
        <v>127</v>
      </c>
      <c r="F815" s="191"/>
      <c r="G815" s="32" t="s">
        <v>137</v>
      </c>
      <c r="H815" s="31">
        <v>1</v>
      </c>
      <c r="I815" s="30">
        <v>115.94</v>
      </c>
      <c r="J815" s="30">
        <v>115.94</v>
      </c>
    </row>
    <row r="816" spans="1:10" x14ac:dyDescent="0.2">
      <c r="A816" s="33" t="s">
        <v>131</v>
      </c>
      <c r="B816" s="34" t="s">
        <v>369</v>
      </c>
      <c r="C816" s="33" t="s">
        <v>82</v>
      </c>
      <c r="D816" s="33" t="s">
        <v>368</v>
      </c>
      <c r="E816" s="191" t="s">
        <v>132</v>
      </c>
      <c r="F816" s="191"/>
      <c r="G816" s="32" t="s">
        <v>137</v>
      </c>
      <c r="H816" s="31">
        <v>1</v>
      </c>
      <c r="I816" s="30">
        <v>1.34</v>
      </c>
      <c r="J816" s="30">
        <v>1.34</v>
      </c>
    </row>
    <row r="817" spans="1:10" ht="12" customHeight="1" x14ac:dyDescent="0.2">
      <c r="A817" s="33" t="s">
        <v>131</v>
      </c>
      <c r="B817" s="34" t="s">
        <v>367</v>
      </c>
      <c r="C817" s="33" t="s">
        <v>82</v>
      </c>
      <c r="D817" s="33" t="s">
        <v>366</v>
      </c>
      <c r="E817" s="191" t="s">
        <v>132</v>
      </c>
      <c r="F817" s="191"/>
      <c r="G817" s="32" t="s">
        <v>137</v>
      </c>
      <c r="H817" s="31">
        <v>1</v>
      </c>
      <c r="I817" s="30">
        <v>0.04</v>
      </c>
      <c r="J817" s="30">
        <v>0.04</v>
      </c>
    </row>
    <row r="818" spans="1:10" ht="22.5" x14ac:dyDescent="0.2">
      <c r="A818" s="33" t="s">
        <v>131</v>
      </c>
      <c r="B818" s="34" t="s">
        <v>546</v>
      </c>
      <c r="C818" s="33" t="s">
        <v>82</v>
      </c>
      <c r="D818" s="33" t="s">
        <v>545</v>
      </c>
      <c r="E818" s="191" t="s">
        <v>132</v>
      </c>
      <c r="F818" s="191"/>
      <c r="G818" s="32" t="s">
        <v>137</v>
      </c>
      <c r="H818" s="31">
        <v>1</v>
      </c>
      <c r="I818" s="30">
        <v>0.01</v>
      </c>
      <c r="J818" s="30">
        <v>0.01</v>
      </c>
    </row>
    <row r="819" spans="1:10" ht="22.5" x14ac:dyDescent="0.2">
      <c r="A819" s="33" t="s">
        <v>131</v>
      </c>
      <c r="B819" s="34" t="s">
        <v>544</v>
      </c>
      <c r="C819" s="33" t="s">
        <v>82</v>
      </c>
      <c r="D819" s="33" t="s">
        <v>543</v>
      </c>
      <c r="E819" s="191" t="s">
        <v>132</v>
      </c>
      <c r="F819" s="191"/>
      <c r="G819" s="32" t="s">
        <v>137</v>
      </c>
      <c r="H819" s="31">
        <v>1</v>
      </c>
      <c r="I819" s="30">
        <v>0.74</v>
      </c>
      <c r="J819" s="30">
        <v>0.74</v>
      </c>
    </row>
    <row r="820" spans="1:10" ht="11.25" customHeight="1" x14ac:dyDescent="0.2">
      <c r="A820" s="29"/>
      <c r="B820" s="29"/>
      <c r="C820" s="29"/>
      <c r="D820" s="29"/>
      <c r="E820" s="29" t="s">
        <v>125</v>
      </c>
      <c r="F820" s="28">
        <v>55.471911200000001</v>
      </c>
      <c r="G820" s="29" t="s">
        <v>124</v>
      </c>
      <c r="H820" s="28">
        <v>62.43</v>
      </c>
      <c r="I820" s="29" t="s">
        <v>123</v>
      </c>
      <c r="J820" s="28">
        <v>117.9</v>
      </c>
    </row>
    <row r="821" spans="1:10" ht="22.5" customHeight="1" thickBot="1" x14ac:dyDescent="0.25">
      <c r="A821" s="29"/>
      <c r="B821" s="29"/>
      <c r="C821" s="29"/>
      <c r="D821" s="29"/>
      <c r="E821" s="29" t="s">
        <v>122</v>
      </c>
      <c r="F821" s="28">
        <v>25.62</v>
      </c>
      <c r="G821" s="29"/>
      <c r="H821" s="192" t="s">
        <v>121</v>
      </c>
      <c r="I821" s="192"/>
      <c r="J821" s="28">
        <v>145.65</v>
      </c>
    </row>
    <row r="822" spans="1:10" ht="12" thickTop="1" x14ac:dyDescent="0.2">
      <c r="A822" s="27"/>
      <c r="B822" s="27"/>
      <c r="C822" s="27"/>
      <c r="D822" s="27"/>
      <c r="E822" s="27"/>
      <c r="F822" s="27"/>
      <c r="G822" s="27"/>
      <c r="H822" s="27"/>
      <c r="I822" s="27"/>
      <c r="J822" s="27"/>
    </row>
    <row r="823" spans="1:10" x14ac:dyDescent="0.2">
      <c r="A823" s="47"/>
      <c r="B823" s="45" t="s">
        <v>8</v>
      </c>
      <c r="C823" s="47" t="s">
        <v>9</v>
      </c>
      <c r="D823" s="47" t="s">
        <v>10</v>
      </c>
      <c r="E823" s="194" t="s">
        <v>145</v>
      </c>
      <c r="F823" s="194"/>
      <c r="G823" s="46" t="s">
        <v>11</v>
      </c>
      <c r="H823" s="45" t="s">
        <v>12</v>
      </c>
      <c r="I823" s="45" t="s">
        <v>13</v>
      </c>
      <c r="J823" s="45" t="s">
        <v>15</v>
      </c>
    </row>
    <row r="824" spans="1:10" x14ac:dyDescent="0.2">
      <c r="A824" s="43" t="s">
        <v>144</v>
      </c>
      <c r="B824" s="44" t="s">
        <v>310</v>
      </c>
      <c r="C824" s="43" t="s">
        <v>82</v>
      </c>
      <c r="D824" s="43" t="s">
        <v>309</v>
      </c>
      <c r="E824" s="198" t="s">
        <v>138</v>
      </c>
      <c r="F824" s="198"/>
      <c r="G824" s="42" t="s">
        <v>284</v>
      </c>
      <c r="H824" s="41">
        <v>1</v>
      </c>
      <c r="I824" s="40">
        <v>21076.28</v>
      </c>
      <c r="J824" s="40">
        <v>21076.28</v>
      </c>
    </row>
    <row r="825" spans="1:10" ht="22.5" x14ac:dyDescent="0.2">
      <c r="A825" s="38" t="s">
        <v>141</v>
      </c>
      <c r="B825" s="39" t="s">
        <v>542</v>
      </c>
      <c r="C825" s="38" t="s">
        <v>82</v>
      </c>
      <c r="D825" s="38" t="s">
        <v>541</v>
      </c>
      <c r="E825" s="200" t="s">
        <v>138</v>
      </c>
      <c r="F825" s="200"/>
      <c r="G825" s="37" t="s">
        <v>284</v>
      </c>
      <c r="H825" s="36">
        <v>1</v>
      </c>
      <c r="I825" s="35">
        <v>259.47000000000003</v>
      </c>
      <c r="J825" s="35">
        <v>259.47000000000003</v>
      </c>
    </row>
    <row r="826" spans="1:10" x14ac:dyDescent="0.2">
      <c r="A826" s="33" t="s">
        <v>131</v>
      </c>
      <c r="B826" s="34" t="s">
        <v>540</v>
      </c>
      <c r="C826" s="33" t="s">
        <v>82</v>
      </c>
      <c r="D826" s="33" t="s">
        <v>539</v>
      </c>
      <c r="E826" s="191" t="s">
        <v>127</v>
      </c>
      <c r="F826" s="191"/>
      <c r="G826" s="32" t="s">
        <v>284</v>
      </c>
      <c r="H826" s="31">
        <v>1</v>
      </c>
      <c r="I826" s="30">
        <v>20414.900000000001</v>
      </c>
      <c r="J826" s="30">
        <v>20414.900000000001</v>
      </c>
    </row>
    <row r="827" spans="1:10" x14ac:dyDescent="0.2">
      <c r="A827" s="33" t="s">
        <v>131</v>
      </c>
      <c r="B827" s="34" t="s">
        <v>359</v>
      </c>
      <c r="C827" s="33" t="s">
        <v>82</v>
      </c>
      <c r="D827" s="33" t="s">
        <v>358</v>
      </c>
      <c r="E827" s="191" t="s">
        <v>132</v>
      </c>
      <c r="F827" s="191"/>
      <c r="G827" s="32" t="s">
        <v>284</v>
      </c>
      <c r="H827" s="31">
        <v>1</v>
      </c>
      <c r="I827" s="30">
        <v>252.08</v>
      </c>
      <c r="J827" s="30">
        <v>252.08</v>
      </c>
    </row>
    <row r="828" spans="1:10" ht="12" customHeight="1" x14ac:dyDescent="0.2">
      <c r="A828" s="33" t="s">
        <v>131</v>
      </c>
      <c r="B828" s="34" t="s">
        <v>357</v>
      </c>
      <c r="C828" s="33" t="s">
        <v>82</v>
      </c>
      <c r="D828" s="33" t="s">
        <v>356</v>
      </c>
      <c r="E828" s="191" t="s">
        <v>132</v>
      </c>
      <c r="F828" s="191"/>
      <c r="G828" s="32" t="s">
        <v>284</v>
      </c>
      <c r="H828" s="31">
        <v>1</v>
      </c>
      <c r="I828" s="30">
        <v>7.31</v>
      </c>
      <c r="J828" s="30">
        <v>7.31</v>
      </c>
    </row>
    <row r="829" spans="1:10" ht="22.5" x14ac:dyDescent="0.2">
      <c r="A829" s="33" t="s">
        <v>131</v>
      </c>
      <c r="B829" s="34" t="s">
        <v>538</v>
      </c>
      <c r="C829" s="33" t="s">
        <v>82</v>
      </c>
      <c r="D829" s="33" t="s">
        <v>537</v>
      </c>
      <c r="E829" s="191" t="s">
        <v>132</v>
      </c>
      <c r="F829" s="191"/>
      <c r="G829" s="32" t="s">
        <v>284</v>
      </c>
      <c r="H829" s="31">
        <v>1</v>
      </c>
      <c r="I829" s="30">
        <v>2.29</v>
      </c>
      <c r="J829" s="30">
        <v>2.29</v>
      </c>
    </row>
    <row r="830" spans="1:10" ht="22.5" x14ac:dyDescent="0.2">
      <c r="A830" s="33" t="s">
        <v>131</v>
      </c>
      <c r="B830" s="34" t="s">
        <v>536</v>
      </c>
      <c r="C830" s="33" t="s">
        <v>82</v>
      </c>
      <c r="D830" s="33" t="s">
        <v>535</v>
      </c>
      <c r="E830" s="191" t="s">
        <v>132</v>
      </c>
      <c r="F830" s="191"/>
      <c r="G830" s="32" t="s">
        <v>284</v>
      </c>
      <c r="H830" s="31">
        <v>1</v>
      </c>
      <c r="I830" s="30">
        <v>140.22999999999999</v>
      </c>
      <c r="J830" s="30">
        <v>140.22999999999999</v>
      </c>
    </row>
    <row r="831" spans="1:10" ht="11.25" customHeight="1" x14ac:dyDescent="0.2">
      <c r="A831" s="29"/>
      <c r="B831" s="29"/>
      <c r="C831" s="29"/>
      <c r="D831" s="29"/>
      <c r="E831" s="29" t="s">
        <v>125</v>
      </c>
      <c r="F831" s="28">
        <v>9727.2842758999996</v>
      </c>
      <c r="G831" s="29" t="s">
        <v>124</v>
      </c>
      <c r="H831" s="28">
        <v>10947.09</v>
      </c>
      <c r="I831" s="29" t="s">
        <v>123</v>
      </c>
      <c r="J831" s="28">
        <v>20674.37</v>
      </c>
    </row>
    <row r="832" spans="1:10" ht="22.5" customHeight="1" thickBot="1" x14ac:dyDescent="0.25">
      <c r="A832" s="29"/>
      <c r="B832" s="29"/>
      <c r="C832" s="29"/>
      <c r="D832" s="29"/>
      <c r="E832" s="29" t="s">
        <v>122</v>
      </c>
      <c r="F832" s="28">
        <v>4499.78</v>
      </c>
      <c r="G832" s="29"/>
      <c r="H832" s="192" t="s">
        <v>121</v>
      </c>
      <c r="I832" s="192"/>
      <c r="J832" s="28">
        <v>25576.06</v>
      </c>
    </row>
    <row r="833" spans="1:10" ht="12" thickTop="1" x14ac:dyDescent="0.2">
      <c r="A833" s="27"/>
      <c r="B833" s="27"/>
      <c r="C833" s="27"/>
      <c r="D833" s="27"/>
      <c r="E833" s="27"/>
      <c r="F833" s="27"/>
      <c r="G833" s="27"/>
      <c r="H833" s="27"/>
      <c r="I833" s="27"/>
      <c r="J833" s="27"/>
    </row>
    <row r="834" spans="1:10" x14ac:dyDescent="0.2">
      <c r="A834" s="47"/>
      <c r="B834" s="45" t="s">
        <v>8</v>
      </c>
      <c r="C834" s="47" t="s">
        <v>9</v>
      </c>
      <c r="D834" s="47" t="s">
        <v>10</v>
      </c>
      <c r="E834" s="194" t="s">
        <v>145</v>
      </c>
      <c r="F834" s="194"/>
      <c r="G834" s="46" t="s">
        <v>11</v>
      </c>
      <c r="H834" s="45" t="s">
        <v>12</v>
      </c>
      <c r="I834" s="45" t="s">
        <v>13</v>
      </c>
      <c r="J834" s="45" t="s">
        <v>15</v>
      </c>
    </row>
    <row r="835" spans="1:10" ht="22.5" x14ac:dyDescent="0.2">
      <c r="A835" s="43" t="s">
        <v>144</v>
      </c>
      <c r="B835" s="44" t="s">
        <v>534</v>
      </c>
      <c r="C835" s="43" t="s">
        <v>54</v>
      </c>
      <c r="D835" s="43" t="s">
        <v>209</v>
      </c>
      <c r="E835" s="198" t="s">
        <v>344</v>
      </c>
      <c r="F835" s="198"/>
      <c r="G835" s="42" t="s">
        <v>180</v>
      </c>
      <c r="H835" s="41">
        <v>1</v>
      </c>
      <c r="I835" s="40">
        <v>67.44</v>
      </c>
      <c r="J835" s="40">
        <v>67.44</v>
      </c>
    </row>
    <row r="836" spans="1:10" x14ac:dyDescent="0.2">
      <c r="A836" s="47" t="s">
        <v>196</v>
      </c>
      <c r="B836" s="45" t="s">
        <v>8</v>
      </c>
      <c r="C836" s="47" t="s">
        <v>9</v>
      </c>
      <c r="D836" s="47" t="s">
        <v>127</v>
      </c>
      <c r="E836" s="45" t="s">
        <v>165</v>
      </c>
      <c r="F836" s="195" t="s">
        <v>195</v>
      </c>
      <c r="G836" s="195"/>
      <c r="H836" s="195"/>
      <c r="I836" s="195"/>
      <c r="J836" s="45" t="s">
        <v>162</v>
      </c>
    </row>
    <row r="837" spans="1:10" x14ac:dyDescent="0.2">
      <c r="A837" s="33" t="s">
        <v>131</v>
      </c>
      <c r="B837" s="34" t="s">
        <v>192</v>
      </c>
      <c r="C837" s="33" t="s">
        <v>54</v>
      </c>
      <c r="D837" s="33" t="s">
        <v>191</v>
      </c>
      <c r="E837" s="31">
        <v>2</v>
      </c>
      <c r="F837" s="33"/>
      <c r="G837" s="33"/>
      <c r="H837" s="33"/>
      <c r="I837" s="50">
        <v>20.832899999999999</v>
      </c>
      <c r="J837" s="50">
        <v>41.665799999999997</v>
      </c>
    </row>
    <row r="838" spans="1:10" x14ac:dyDescent="0.2">
      <c r="A838" s="197"/>
      <c r="B838" s="197"/>
      <c r="C838" s="197"/>
      <c r="D838" s="197"/>
      <c r="E838" s="197"/>
      <c r="F838" s="197" t="s">
        <v>190</v>
      </c>
      <c r="G838" s="197"/>
      <c r="H838" s="197"/>
      <c r="I838" s="197"/>
      <c r="J838" s="48">
        <v>41.665799999999997</v>
      </c>
    </row>
    <row r="839" spans="1:10" ht="12" customHeight="1" x14ac:dyDescent="0.2">
      <c r="A839" s="197"/>
      <c r="B839" s="197"/>
      <c r="C839" s="197"/>
      <c r="D839" s="197"/>
      <c r="E839" s="197"/>
      <c r="F839" s="197" t="s">
        <v>189</v>
      </c>
      <c r="G839" s="197"/>
      <c r="H839" s="197"/>
      <c r="I839" s="197"/>
      <c r="J839" s="48">
        <v>0</v>
      </c>
    </row>
    <row r="840" spans="1:10" x14ac:dyDescent="0.2">
      <c r="A840" s="197"/>
      <c r="B840" s="197"/>
      <c r="C840" s="197"/>
      <c r="D840" s="197"/>
      <c r="E840" s="197"/>
      <c r="F840" s="197" t="s">
        <v>188</v>
      </c>
      <c r="G840" s="197"/>
      <c r="H840" s="197"/>
      <c r="I840" s="197"/>
      <c r="J840" s="48">
        <v>41.665799999999997</v>
      </c>
    </row>
    <row r="841" spans="1:10" x14ac:dyDescent="0.2">
      <c r="A841" s="197"/>
      <c r="B841" s="197"/>
      <c r="C841" s="197"/>
      <c r="D841" s="197"/>
      <c r="E841" s="197"/>
      <c r="F841" s="197" t="s">
        <v>187</v>
      </c>
      <c r="G841" s="197"/>
      <c r="H841" s="197"/>
      <c r="I841" s="197"/>
      <c r="J841" s="48">
        <v>0</v>
      </c>
    </row>
    <row r="842" spans="1:10" x14ac:dyDescent="0.2">
      <c r="A842" s="197"/>
      <c r="B842" s="197"/>
      <c r="C842" s="197"/>
      <c r="D842" s="197"/>
      <c r="E842" s="197"/>
      <c r="F842" s="197" t="s">
        <v>186</v>
      </c>
      <c r="G842" s="197"/>
      <c r="H842" s="197"/>
      <c r="I842" s="197"/>
      <c r="J842" s="48">
        <v>0</v>
      </c>
    </row>
    <row r="843" spans="1:10" ht="11.25" customHeight="1" x14ac:dyDescent="0.2">
      <c r="A843" s="197"/>
      <c r="B843" s="197"/>
      <c r="C843" s="197"/>
      <c r="D843" s="197"/>
      <c r="E843" s="197"/>
      <c r="F843" s="197" t="s">
        <v>185</v>
      </c>
      <c r="G843" s="197"/>
      <c r="H843" s="197"/>
      <c r="I843" s="197"/>
      <c r="J843" s="48">
        <v>1</v>
      </c>
    </row>
    <row r="844" spans="1:10" x14ac:dyDescent="0.2">
      <c r="A844" s="197"/>
      <c r="B844" s="197"/>
      <c r="C844" s="197"/>
      <c r="D844" s="197"/>
      <c r="E844" s="197"/>
      <c r="F844" s="197" t="s">
        <v>184</v>
      </c>
      <c r="G844" s="197"/>
      <c r="H844" s="197"/>
      <c r="I844" s="197"/>
      <c r="J844" s="48">
        <v>41.665799999999997</v>
      </c>
    </row>
    <row r="845" spans="1:10" ht="11.25" customHeight="1" x14ac:dyDescent="0.2">
      <c r="A845" s="47" t="s">
        <v>183</v>
      </c>
      <c r="B845" s="45" t="s">
        <v>9</v>
      </c>
      <c r="C845" s="47" t="s">
        <v>8</v>
      </c>
      <c r="D845" s="47" t="s">
        <v>132</v>
      </c>
      <c r="E845" s="45" t="s">
        <v>165</v>
      </c>
      <c r="F845" s="45" t="s">
        <v>164</v>
      </c>
      <c r="G845" s="195" t="s">
        <v>170</v>
      </c>
      <c r="H845" s="195"/>
      <c r="I845" s="195"/>
      <c r="J845" s="45" t="s">
        <v>162</v>
      </c>
    </row>
    <row r="846" spans="1:10" ht="11.25" customHeight="1" x14ac:dyDescent="0.2">
      <c r="A846" s="33" t="s">
        <v>131</v>
      </c>
      <c r="B846" s="34" t="s">
        <v>54</v>
      </c>
      <c r="C846" s="33" t="s">
        <v>532</v>
      </c>
      <c r="D846" s="33" t="s">
        <v>533</v>
      </c>
      <c r="E846" s="31">
        <v>1</v>
      </c>
      <c r="F846" s="32" t="s">
        <v>180</v>
      </c>
      <c r="G846" s="199">
        <v>25.7409</v>
      </c>
      <c r="H846" s="199"/>
      <c r="I846" s="191"/>
      <c r="J846" s="50">
        <v>25.7409</v>
      </c>
    </row>
    <row r="847" spans="1:10" ht="11.25" customHeight="1" x14ac:dyDescent="0.2">
      <c r="A847" s="197"/>
      <c r="B847" s="197"/>
      <c r="C847" s="197"/>
      <c r="D847" s="197"/>
      <c r="E847" s="197"/>
      <c r="F847" s="197" t="s">
        <v>179</v>
      </c>
      <c r="G847" s="197"/>
      <c r="H847" s="197"/>
      <c r="I847" s="197"/>
      <c r="J847" s="48">
        <v>25.7409</v>
      </c>
    </row>
    <row r="848" spans="1:10" ht="11.25" customHeight="1" x14ac:dyDescent="0.2">
      <c r="A848" s="47" t="s">
        <v>172</v>
      </c>
      <c r="B848" s="45" t="s">
        <v>9</v>
      </c>
      <c r="C848" s="47" t="s">
        <v>131</v>
      </c>
      <c r="D848" s="47" t="s">
        <v>171</v>
      </c>
      <c r="E848" s="45" t="s">
        <v>8</v>
      </c>
      <c r="F848" s="45" t="s">
        <v>165</v>
      </c>
      <c r="G848" s="46" t="s">
        <v>164</v>
      </c>
      <c r="H848" s="195" t="s">
        <v>170</v>
      </c>
      <c r="I848" s="195"/>
      <c r="J848" s="45" t="s">
        <v>162</v>
      </c>
    </row>
    <row r="849" spans="1:10" ht="11.25" customHeight="1" x14ac:dyDescent="0.2">
      <c r="A849" s="38" t="s">
        <v>169</v>
      </c>
      <c r="B849" s="39" t="s">
        <v>54</v>
      </c>
      <c r="C849" s="38" t="s">
        <v>532</v>
      </c>
      <c r="D849" s="38" t="s">
        <v>168</v>
      </c>
      <c r="E849" s="39">
        <v>5914655</v>
      </c>
      <c r="F849" s="36">
        <v>1E-3</v>
      </c>
      <c r="G849" s="37" t="s">
        <v>62</v>
      </c>
      <c r="H849" s="201">
        <v>33.049999999999997</v>
      </c>
      <c r="I849" s="200"/>
      <c r="J849" s="49">
        <v>3.3099999999999997E-2</v>
      </c>
    </row>
    <row r="850" spans="1:10" ht="11.25" customHeight="1" x14ac:dyDescent="0.2">
      <c r="A850" s="197"/>
      <c r="B850" s="197"/>
      <c r="C850" s="197"/>
      <c r="D850" s="197"/>
      <c r="E850" s="197"/>
      <c r="F850" s="197" t="s">
        <v>167</v>
      </c>
      <c r="G850" s="197"/>
      <c r="H850" s="197"/>
      <c r="I850" s="197"/>
      <c r="J850" s="48">
        <v>3.3099999999999997E-2</v>
      </c>
    </row>
    <row r="851" spans="1:10" ht="11.25" customHeight="1" x14ac:dyDescent="0.2">
      <c r="A851" s="47" t="s">
        <v>166</v>
      </c>
      <c r="B851" s="45" t="s">
        <v>9</v>
      </c>
      <c r="C851" s="47" t="s">
        <v>131</v>
      </c>
      <c r="D851" s="47" t="s">
        <v>156</v>
      </c>
      <c r="E851" s="45" t="s">
        <v>165</v>
      </c>
      <c r="F851" s="45" t="s">
        <v>164</v>
      </c>
      <c r="G851" s="196" t="s">
        <v>163</v>
      </c>
      <c r="H851" s="195"/>
      <c r="I851" s="195"/>
      <c r="J851" s="45" t="s">
        <v>162</v>
      </c>
    </row>
    <row r="852" spans="1:10" ht="11.25" customHeight="1" x14ac:dyDescent="0.2">
      <c r="A852" s="46"/>
      <c r="B852" s="46"/>
      <c r="C852" s="46"/>
      <c r="D852" s="46"/>
      <c r="E852" s="46"/>
      <c r="F852" s="46"/>
      <c r="G852" s="46" t="s">
        <v>161</v>
      </c>
      <c r="H852" s="46" t="s">
        <v>160</v>
      </c>
      <c r="I852" s="46" t="s">
        <v>159</v>
      </c>
      <c r="J852" s="46"/>
    </row>
    <row r="853" spans="1:10" ht="33.75" x14ac:dyDescent="0.2">
      <c r="A853" s="38" t="s">
        <v>156</v>
      </c>
      <c r="B853" s="39" t="s">
        <v>54</v>
      </c>
      <c r="C853" s="38" t="s">
        <v>532</v>
      </c>
      <c r="D853" s="38" t="s">
        <v>531</v>
      </c>
      <c r="E853" s="36">
        <v>1E-3</v>
      </c>
      <c r="F853" s="37" t="s">
        <v>66</v>
      </c>
      <c r="G853" s="39" t="s">
        <v>842</v>
      </c>
      <c r="H853" s="39" t="s">
        <v>153</v>
      </c>
      <c r="I853" s="39" t="s">
        <v>843</v>
      </c>
      <c r="J853" s="49">
        <v>0</v>
      </c>
    </row>
    <row r="854" spans="1:10" ht="11.25" customHeight="1" x14ac:dyDescent="0.2">
      <c r="A854" s="197"/>
      <c r="B854" s="197"/>
      <c r="C854" s="197"/>
      <c r="D854" s="197"/>
      <c r="E854" s="197"/>
      <c r="F854" s="197" t="s">
        <v>152</v>
      </c>
      <c r="G854" s="197"/>
      <c r="H854" s="197"/>
      <c r="I854" s="197"/>
      <c r="J854" s="48">
        <v>0</v>
      </c>
    </row>
    <row r="855" spans="1:10" ht="11.25" customHeight="1" x14ac:dyDescent="0.2">
      <c r="A855" s="29"/>
      <c r="B855" s="29"/>
      <c r="C855" s="29"/>
      <c r="D855" s="29"/>
      <c r="E855" s="29" t="s">
        <v>125</v>
      </c>
      <c r="F855" s="28">
        <v>19.608712336501366</v>
      </c>
      <c r="G855" s="29" t="s">
        <v>124</v>
      </c>
      <c r="H855" s="28">
        <v>22.07</v>
      </c>
      <c r="I855" s="29" t="s">
        <v>123</v>
      </c>
      <c r="J855" s="28">
        <v>41.676357212837836</v>
      </c>
    </row>
    <row r="856" spans="1:10" ht="12" thickBot="1" x14ac:dyDescent="0.25">
      <c r="A856" s="29"/>
      <c r="B856" s="29"/>
      <c r="C856" s="29"/>
      <c r="D856" s="29"/>
      <c r="E856" s="29" t="s">
        <v>122</v>
      </c>
      <c r="F856" s="28">
        <v>14.39</v>
      </c>
      <c r="G856" s="29"/>
      <c r="H856" s="192" t="s">
        <v>121</v>
      </c>
      <c r="I856" s="192"/>
      <c r="J856" s="28">
        <v>81.83</v>
      </c>
    </row>
    <row r="857" spans="1:10" ht="11.25" customHeight="1" thickTop="1" x14ac:dyDescent="0.2">
      <c r="A857" s="27"/>
      <c r="B857" s="27"/>
      <c r="C857" s="27"/>
      <c r="D857" s="27"/>
      <c r="E857" s="27"/>
      <c r="F857" s="27"/>
      <c r="G857" s="27"/>
      <c r="H857" s="27"/>
      <c r="I857" s="27"/>
      <c r="J857" s="27"/>
    </row>
    <row r="858" spans="1:10" ht="11.25" customHeight="1" x14ac:dyDescent="0.2">
      <c r="A858" s="47"/>
      <c r="B858" s="45" t="s">
        <v>8</v>
      </c>
      <c r="C858" s="47" t="s">
        <v>9</v>
      </c>
      <c r="D858" s="47" t="s">
        <v>10</v>
      </c>
      <c r="E858" s="194" t="s">
        <v>145</v>
      </c>
      <c r="F858" s="194"/>
      <c r="G858" s="46" t="s">
        <v>11</v>
      </c>
      <c r="H858" s="45" t="s">
        <v>12</v>
      </c>
      <c r="I858" s="45" t="s">
        <v>13</v>
      </c>
      <c r="J858" s="45" t="s">
        <v>15</v>
      </c>
    </row>
    <row r="859" spans="1:10" x14ac:dyDescent="0.2">
      <c r="A859" s="43" t="s">
        <v>144</v>
      </c>
      <c r="B859" s="44" t="s">
        <v>530</v>
      </c>
      <c r="C859" s="43" t="s">
        <v>54</v>
      </c>
      <c r="D859" s="43" t="s">
        <v>174</v>
      </c>
      <c r="E859" s="198" t="s">
        <v>344</v>
      </c>
      <c r="F859" s="198"/>
      <c r="G859" s="42" t="s">
        <v>46</v>
      </c>
      <c r="H859" s="41">
        <v>1</v>
      </c>
      <c r="I859" s="40">
        <v>42.56</v>
      </c>
      <c r="J859" s="40">
        <v>42.56</v>
      </c>
    </row>
    <row r="860" spans="1:10" x14ac:dyDescent="0.2">
      <c r="A860" s="47" t="s">
        <v>196</v>
      </c>
      <c r="B860" s="45" t="s">
        <v>8</v>
      </c>
      <c r="C860" s="47" t="s">
        <v>9</v>
      </c>
      <c r="D860" s="47" t="s">
        <v>127</v>
      </c>
      <c r="E860" s="45" t="s">
        <v>165</v>
      </c>
      <c r="F860" s="195" t="s">
        <v>195</v>
      </c>
      <c r="G860" s="195"/>
      <c r="H860" s="195"/>
      <c r="I860" s="195"/>
      <c r="J860" s="45" t="s">
        <v>162</v>
      </c>
    </row>
    <row r="861" spans="1:10" ht="11.25" customHeight="1" x14ac:dyDescent="0.2">
      <c r="A861" s="33" t="s">
        <v>131</v>
      </c>
      <c r="B861" s="34" t="s">
        <v>192</v>
      </c>
      <c r="C861" s="33" t="s">
        <v>54</v>
      </c>
      <c r="D861" s="33" t="s">
        <v>191</v>
      </c>
      <c r="E861" s="31">
        <v>1</v>
      </c>
      <c r="F861" s="33"/>
      <c r="G861" s="33"/>
      <c r="H861" s="33"/>
      <c r="I861" s="50">
        <v>20.832899999999999</v>
      </c>
      <c r="J861" s="50">
        <v>20.832899999999999</v>
      </c>
    </row>
    <row r="862" spans="1:10" x14ac:dyDescent="0.2">
      <c r="A862" s="197"/>
      <c r="B862" s="197"/>
      <c r="C862" s="197"/>
      <c r="D862" s="197"/>
      <c r="E862" s="197"/>
      <c r="F862" s="197" t="s">
        <v>190</v>
      </c>
      <c r="G862" s="197"/>
      <c r="H862" s="197"/>
      <c r="I862" s="197"/>
      <c r="J862" s="48">
        <v>20.832899999999999</v>
      </c>
    </row>
    <row r="863" spans="1:10" ht="12" customHeight="1" x14ac:dyDescent="0.2">
      <c r="A863" s="197"/>
      <c r="B863" s="197"/>
      <c r="C863" s="197"/>
      <c r="D863" s="197"/>
      <c r="E863" s="197"/>
      <c r="F863" s="197" t="s">
        <v>189</v>
      </c>
      <c r="G863" s="197"/>
      <c r="H863" s="197"/>
      <c r="I863" s="197"/>
      <c r="J863" s="48">
        <v>0</v>
      </c>
    </row>
    <row r="864" spans="1:10" x14ac:dyDescent="0.2">
      <c r="A864" s="197"/>
      <c r="B864" s="197"/>
      <c r="C864" s="197"/>
      <c r="D864" s="197"/>
      <c r="E864" s="197"/>
      <c r="F864" s="197" t="s">
        <v>188</v>
      </c>
      <c r="G864" s="197"/>
      <c r="H864" s="197"/>
      <c r="I864" s="197"/>
      <c r="J864" s="48">
        <v>20.832899999999999</v>
      </c>
    </row>
    <row r="865" spans="1:10" x14ac:dyDescent="0.2">
      <c r="A865" s="197"/>
      <c r="B865" s="197"/>
      <c r="C865" s="197"/>
      <c r="D865" s="197"/>
      <c r="E865" s="197"/>
      <c r="F865" s="197" t="s">
        <v>187</v>
      </c>
      <c r="G865" s="197"/>
      <c r="H865" s="197"/>
      <c r="I865" s="197"/>
      <c r="J865" s="48">
        <v>2.1399999999999999E-2</v>
      </c>
    </row>
    <row r="866" spans="1:10" x14ac:dyDescent="0.2">
      <c r="A866" s="197"/>
      <c r="B866" s="197"/>
      <c r="C866" s="197"/>
      <c r="D866" s="197"/>
      <c r="E866" s="197"/>
      <c r="F866" s="197" t="s">
        <v>186</v>
      </c>
      <c r="G866" s="197"/>
      <c r="H866" s="197"/>
      <c r="I866" s="197"/>
      <c r="J866" s="48">
        <v>0.89329999999999998</v>
      </c>
    </row>
    <row r="867" spans="1:10" ht="11.25" customHeight="1" x14ac:dyDescent="0.2">
      <c r="A867" s="197"/>
      <c r="B867" s="197"/>
      <c r="C867" s="197"/>
      <c r="D867" s="197"/>
      <c r="E867" s="197"/>
      <c r="F867" s="197" t="s">
        <v>185</v>
      </c>
      <c r="G867" s="197"/>
      <c r="H867" s="197"/>
      <c r="I867" s="197"/>
      <c r="J867" s="48">
        <v>0.5</v>
      </c>
    </row>
    <row r="868" spans="1:10" x14ac:dyDescent="0.2">
      <c r="A868" s="197"/>
      <c r="B868" s="197"/>
      <c r="C868" s="197"/>
      <c r="D868" s="197"/>
      <c r="E868" s="197"/>
      <c r="F868" s="197" t="s">
        <v>184</v>
      </c>
      <c r="G868" s="197"/>
      <c r="H868" s="197"/>
      <c r="I868" s="197"/>
      <c r="J868" s="48">
        <v>41.665799999999997</v>
      </c>
    </row>
    <row r="869" spans="1:10" ht="11.25" customHeight="1" x14ac:dyDescent="0.2">
      <c r="A869" s="29"/>
      <c r="B869" s="29"/>
      <c r="C869" s="29"/>
      <c r="D869" s="29"/>
      <c r="E869" s="29" t="s">
        <v>125</v>
      </c>
      <c r="F869" s="28">
        <v>19.603745177378375</v>
      </c>
      <c r="G869" s="29" t="s">
        <v>124</v>
      </c>
      <c r="H869" s="28">
        <v>22.07</v>
      </c>
      <c r="I869" s="29" t="s">
        <v>123</v>
      </c>
      <c r="J869" s="28">
        <v>41.665799999999997</v>
      </c>
    </row>
    <row r="870" spans="1:10" ht="11.25" customHeight="1" thickBot="1" x14ac:dyDescent="0.25">
      <c r="A870" s="29"/>
      <c r="B870" s="29"/>
      <c r="C870" s="29"/>
      <c r="D870" s="29"/>
      <c r="E870" s="29" t="s">
        <v>122</v>
      </c>
      <c r="F870" s="28">
        <v>9.08</v>
      </c>
      <c r="G870" s="29"/>
      <c r="H870" s="192" t="s">
        <v>121</v>
      </c>
      <c r="I870" s="192"/>
      <c r="J870" s="28">
        <v>51.64</v>
      </c>
    </row>
    <row r="871" spans="1:10" ht="11.25" customHeight="1" thickTop="1" x14ac:dyDescent="0.2">
      <c r="A871" s="27"/>
      <c r="B871" s="27"/>
      <c r="C871" s="27"/>
      <c r="D871" s="27"/>
      <c r="E871" s="27"/>
      <c r="F871" s="27"/>
      <c r="G871" s="27"/>
      <c r="H871" s="27"/>
      <c r="I871" s="27"/>
      <c r="J871" s="27"/>
    </row>
    <row r="872" spans="1:10" ht="11.25" customHeight="1" x14ac:dyDescent="0.2">
      <c r="A872" s="47"/>
      <c r="B872" s="45" t="s">
        <v>8</v>
      </c>
      <c r="C872" s="47" t="s">
        <v>9</v>
      </c>
      <c r="D872" s="47" t="s">
        <v>10</v>
      </c>
      <c r="E872" s="194" t="s">
        <v>145</v>
      </c>
      <c r="F872" s="194"/>
      <c r="G872" s="46" t="s">
        <v>11</v>
      </c>
      <c r="H872" s="45" t="s">
        <v>12</v>
      </c>
      <c r="I872" s="45" t="s">
        <v>13</v>
      </c>
      <c r="J872" s="45" t="s">
        <v>15</v>
      </c>
    </row>
    <row r="873" spans="1:10" ht="11.25" customHeight="1" x14ac:dyDescent="0.2">
      <c r="A873" s="43" t="s">
        <v>144</v>
      </c>
      <c r="B873" s="44" t="s">
        <v>529</v>
      </c>
      <c r="C873" s="43" t="s">
        <v>54</v>
      </c>
      <c r="D873" s="43" t="s">
        <v>208</v>
      </c>
      <c r="E873" s="198" t="s">
        <v>344</v>
      </c>
      <c r="F873" s="198"/>
      <c r="G873" s="42" t="s">
        <v>35</v>
      </c>
      <c r="H873" s="41">
        <v>1</v>
      </c>
      <c r="I873" s="40">
        <v>76.290000000000006</v>
      </c>
      <c r="J873" s="40">
        <v>76.290000000000006</v>
      </c>
    </row>
    <row r="874" spans="1:10" ht="11.25" customHeight="1" x14ac:dyDescent="0.2">
      <c r="A874" s="194" t="s">
        <v>205</v>
      </c>
      <c r="B874" s="195" t="s">
        <v>8</v>
      </c>
      <c r="C874" s="194" t="s">
        <v>9</v>
      </c>
      <c r="D874" s="194" t="s">
        <v>204</v>
      </c>
      <c r="E874" s="195" t="s">
        <v>165</v>
      </c>
      <c r="F874" s="196" t="s">
        <v>203</v>
      </c>
      <c r="G874" s="195"/>
      <c r="H874" s="196" t="s">
        <v>202</v>
      </c>
      <c r="I874" s="195"/>
      <c r="J874" s="195" t="s">
        <v>162</v>
      </c>
    </row>
    <row r="875" spans="1:10" ht="11.25" customHeight="1" x14ac:dyDescent="0.2">
      <c r="A875" s="195"/>
      <c r="B875" s="195"/>
      <c r="C875" s="195"/>
      <c r="D875" s="195"/>
      <c r="E875" s="195"/>
      <c r="F875" s="45" t="s">
        <v>201</v>
      </c>
      <c r="G875" s="45" t="s">
        <v>200</v>
      </c>
      <c r="H875" s="45" t="s">
        <v>201</v>
      </c>
      <c r="I875" s="45" t="s">
        <v>200</v>
      </c>
      <c r="J875" s="195"/>
    </row>
    <row r="876" spans="1:10" x14ac:dyDescent="0.2">
      <c r="A876" s="33" t="s">
        <v>131</v>
      </c>
      <c r="B876" s="34" t="s">
        <v>528</v>
      </c>
      <c r="C876" s="33" t="s">
        <v>54</v>
      </c>
      <c r="D876" s="33" t="s">
        <v>527</v>
      </c>
      <c r="E876" s="31">
        <v>9.3719999999999998E-2</v>
      </c>
      <c r="F876" s="30">
        <v>1</v>
      </c>
      <c r="G876" s="30">
        <v>0</v>
      </c>
      <c r="H876" s="50">
        <v>18.960799999999999</v>
      </c>
      <c r="I876" s="50">
        <v>5.1031000000000004</v>
      </c>
      <c r="J876" s="50">
        <v>1.7769999999999999</v>
      </c>
    </row>
    <row r="877" spans="1:10" ht="12" customHeight="1" x14ac:dyDescent="0.2">
      <c r="A877" s="33" t="s">
        <v>131</v>
      </c>
      <c r="B877" s="34" t="s">
        <v>526</v>
      </c>
      <c r="C877" s="33" t="s">
        <v>54</v>
      </c>
      <c r="D877" s="33" t="s">
        <v>525</v>
      </c>
      <c r="E877" s="31">
        <v>9.3719999999999998E-2</v>
      </c>
      <c r="F877" s="30">
        <v>1</v>
      </c>
      <c r="G877" s="30">
        <v>0</v>
      </c>
      <c r="H877" s="50">
        <v>24.137</v>
      </c>
      <c r="I877" s="50">
        <v>23.7837</v>
      </c>
      <c r="J877" s="50">
        <v>2.2621000000000002</v>
      </c>
    </row>
    <row r="878" spans="1:10" x14ac:dyDescent="0.2">
      <c r="A878" s="197"/>
      <c r="B878" s="197"/>
      <c r="C878" s="197"/>
      <c r="D878" s="197"/>
      <c r="E878" s="197"/>
      <c r="F878" s="197" t="s">
        <v>197</v>
      </c>
      <c r="G878" s="197"/>
      <c r="H878" s="197"/>
      <c r="I878" s="197"/>
      <c r="J878" s="48">
        <v>4.0391000000000004</v>
      </c>
    </row>
    <row r="879" spans="1:10" x14ac:dyDescent="0.2">
      <c r="A879" s="47" t="s">
        <v>196</v>
      </c>
      <c r="B879" s="45" t="s">
        <v>8</v>
      </c>
      <c r="C879" s="47" t="s">
        <v>9</v>
      </c>
      <c r="D879" s="47" t="s">
        <v>127</v>
      </c>
      <c r="E879" s="45" t="s">
        <v>165</v>
      </c>
      <c r="F879" s="195" t="s">
        <v>195</v>
      </c>
      <c r="G879" s="195"/>
      <c r="H879" s="195"/>
      <c r="I879" s="195"/>
      <c r="J879" s="45" t="s">
        <v>162</v>
      </c>
    </row>
    <row r="880" spans="1:10" x14ac:dyDescent="0.2">
      <c r="A880" s="33" t="s">
        <v>131</v>
      </c>
      <c r="B880" s="34" t="s">
        <v>459</v>
      </c>
      <c r="C880" s="33" t="s">
        <v>54</v>
      </c>
      <c r="D880" s="33" t="s">
        <v>458</v>
      </c>
      <c r="E880" s="31">
        <v>0.9</v>
      </c>
      <c r="F880" s="33"/>
      <c r="G880" s="33"/>
      <c r="H880" s="33"/>
      <c r="I880" s="50">
        <v>20.849399999999999</v>
      </c>
      <c r="J880" s="50">
        <v>18.764500000000002</v>
      </c>
    </row>
    <row r="881" spans="1:10" ht="11.25" customHeight="1" x14ac:dyDescent="0.2">
      <c r="A881" s="33" t="s">
        <v>131</v>
      </c>
      <c r="B881" s="34" t="s">
        <v>524</v>
      </c>
      <c r="C881" s="33" t="s">
        <v>54</v>
      </c>
      <c r="D881" s="33" t="s">
        <v>523</v>
      </c>
      <c r="E881" s="31">
        <v>0.9</v>
      </c>
      <c r="F881" s="33"/>
      <c r="G881" s="33"/>
      <c r="H881" s="33"/>
      <c r="I881" s="50">
        <v>25.787099999999999</v>
      </c>
      <c r="J881" s="50">
        <v>23.208400000000001</v>
      </c>
    </row>
    <row r="882" spans="1:10" x14ac:dyDescent="0.2">
      <c r="A882" s="197"/>
      <c r="B882" s="197"/>
      <c r="C882" s="197"/>
      <c r="D882" s="197"/>
      <c r="E882" s="197"/>
      <c r="F882" s="197" t="s">
        <v>190</v>
      </c>
      <c r="G882" s="197"/>
      <c r="H882" s="197"/>
      <c r="I882" s="197"/>
      <c r="J882" s="48">
        <v>41.972900000000003</v>
      </c>
    </row>
    <row r="883" spans="1:10" x14ac:dyDescent="0.2">
      <c r="A883" s="197"/>
      <c r="B883" s="197"/>
      <c r="C883" s="197"/>
      <c r="D883" s="197"/>
      <c r="E883" s="197"/>
      <c r="F883" s="197" t="s">
        <v>189</v>
      </c>
      <c r="G883" s="197"/>
      <c r="H883" s="197"/>
      <c r="I883" s="197"/>
      <c r="J883" s="48">
        <v>0</v>
      </c>
    </row>
    <row r="884" spans="1:10" x14ac:dyDescent="0.2">
      <c r="A884" s="197"/>
      <c r="B884" s="197"/>
      <c r="C884" s="197"/>
      <c r="D884" s="197"/>
      <c r="E884" s="197"/>
      <c r="F884" s="197" t="s">
        <v>188</v>
      </c>
      <c r="G884" s="197"/>
      <c r="H884" s="197"/>
      <c r="I884" s="197"/>
      <c r="J884" s="48">
        <v>46.012</v>
      </c>
    </row>
    <row r="885" spans="1:10" ht="11.25" customHeight="1" x14ac:dyDescent="0.2">
      <c r="A885" s="197"/>
      <c r="B885" s="197"/>
      <c r="C885" s="197"/>
      <c r="D885" s="197"/>
      <c r="E885" s="197"/>
      <c r="F885" s="197" t="s">
        <v>187</v>
      </c>
      <c r="G885" s="197"/>
      <c r="H885" s="197"/>
      <c r="I885" s="197"/>
      <c r="J885" s="48">
        <v>0</v>
      </c>
    </row>
    <row r="886" spans="1:10" ht="11.25" customHeight="1" x14ac:dyDescent="0.2">
      <c r="A886" s="197"/>
      <c r="B886" s="197"/>
      <c r="C886" s="197"/>
      <c r="D886" s="197"/>
      <c r="E886" s="197"/>
      <c r="F886" s="197" t="s">
        <v>186</v>
      </c>
      <c r="G886" s="197"/>
      <c r="H886" s="197"/>
      <c r="I886" s="197"/>
      <c r="J886" s="48">
        <v>0</v>
      </c>
    </row>
    <row r="887" spans="1:10" x14ac:dyDescent="0.2">
      <c r="A887" s="197"/>
      <c r="B887" s="197"/>
      <c r="C887" s="197"/>
      <c r="D887" s="197"/>
      <c r="E887" s="197"/>
      <c r="F887" s="197" t="s">
        <v>185</v>
      </c>
      <c r="G887" s="197"/>
      <c r="H887" s="197"/>
      <c r="I887" s="197"/>
      <c r="J887" s="48">
        <v>1</v>
      </c>
    </row>
    <row r="888" spans="1:10" x14ac:dyDescent="0.2">
      <c r="A888" s="197"/>
      <c r="B888" s="197"/>
      <c r="C888" s="197"/>
      <c r="D888" s="197"/>
      <c r="E888" s="197"/>
      <c r="F888" s="197" t="s">
        <v>184</v>
      </c>
      <c r="G888" s="197"/>
      <c r="H888" s="197"/>
      <c r="I888" s="197"/>
      <c r="J888" s="48">
        <v>46.012</v>
      </c>
    </row>
    <row r="889" spans="1:10" ht="11.25" customHeight="1" x14ac:dyDescent="0.2">
      <c r="A889" s="47" t="s">
        <v>183</v>
      </c>
      <c r="B889" s="45" t="s">
        <v>9</v>
      </c>
      <c r="C889" s="47" t="s">
        <v>8</v>
      </c>
      <c r="D889" s="47" t="s">
        <v>132</v>
      </c>
      <c r="E889" s="45" t="s">
        <v>165</v>
      </c>
      <c r="F889" s="45" t="s">
        <v>164</v>
      </c>
      <c r="G889" s="195" t="s">
        <v>170</v>
      </c>
      <c r="H889" s="195"/>
      <c r="I889" s="195"/>
      <c r="J889" s="45" t="s">
        <v>162</v>
      </c>
    </row>
    <row r="890" spans="1:10" ht="11.25" customHeight="1" x14ac:dyDescent="0.2">
      <c r="A890" s="33" t="s">
        <v>131</v>
      </c>
      <c r="B890" s="34" t="s">
        <v>54</v>
      </c>
      <c r="C890" s="33" t="s">
        <v>517</v>
      </c>
      <c r="D890" s="33" t="s">
        <v>522</v>
      </c>
      <c r="E890" s="31">
        <v>1.8519999999999998E-2</v>
      </c>
      <c r="F890" s="32" t="s">
        <v>521</v>
      </c>
      <c r="G890" s="199">
        <v>12.0846</v>
      </c>
      <c r="H890" s="199"/>
      <c r="I890" s="191"/>
      <c r="J890" s="50">
        <v>0.2238</v>
      </c>
    </row>
    <row r="891" spans="1:10" ht="11.25" customHeight="1" x14ac:dyDescent="0.2">
      <c r="A891" s="33" t="s">
        <v>131</v>
      </c>
      <c r="B891" s="34" t="s">
        <v>54</v>
      </c>
      <c r="C891" s="33" t="s">
        <v>515</v>
      </c>
      <c r="D891" s="33" t="s">
        <v>520</v>
      </c>
      <c r="E891" s="31">
        <v>2.3650000000000001E-2</v>
      </c>
      <c r="F891" s="32" t="s">
        <v>180</v>
      </c>
      <c r="G891" s="199">
        <v>15.873200000000001</v>
      </c>
      <c r="H891" s="199"/>
      <c r="I891" s="191"/>
      <c r="J891" s="50">
        <v>0.37540000000000001</v>
      </c>
    </row>
    <row r="892" spans="1:10" ht="11.25" customHeight="1" x14ac:dyDescent="0.2">
      <c r="A892" s="33" t="s">
        <v>131</v>
      </c>
      <c r="B892" s="34" t="s">
        <v>54</v>
      </c>
      <c r="C892" s="33" t="s">
        <v>513</v>
      </c>
      <c r="D892" s="33" t="s">
        <v>519</v>
      </c>
      <c r="E892" s="31">
        <v>1.21489</v>
      </c>
      <c r="F892" s="32" t="s">
        <v>100</v>
      </c>
      <c r="G892" s="199">
        <v>5.5652999999999997</v>
      </c>
      <c r="H892" s="199"/>
      <c r="I892" s="191"/>
      <c r="J892" s="50">
        <v>6.7611999999999997</v>
      </c>
    </row>
    <row r="893" spans="1:10" ht="11.25" customHeight="1" x14ac:dyDescent="0.2">
      <c r="A893" s="33" t="s">
        <v>131</v>
      </c>
      <c r="B893" s="34" t="s">
        <v>54</v>
      </c>
      <c r="C893" s="33" t="s">
        <v>511</v>
      </c>
      <c r="D893" s="33" t="s">
        <v>518</v>
      </c>
      <c r="E893" s="31">
        <v>0.40429999999999999</v>
      </c>
      <c r="F893" s="32" t="s">
        <v>35</v>
      </c>
      <c r="G893" s="199">
        <v>55.605200000000004</v>
      </c>
      <c r="H893" s="199"/>
      <c r="I893" s="191"/>
      <c r="J893" s="50">
        <v>22.481200000000001</v>
      </c>
    </row>
    <row r="894" spans="1:10" ht="11.25" customHeight="1" x14ac:dyDescent="0.2">
      <c r="A894" s="197"/>
      <c r="B894" s="197"/>
      <c r="C894" s="197"/>
      <c r="D894" s="197"/>
      <c r="E894" s="197"/>
      <c r="F894" s="197" t="s">
        <v>179</v>
      </c>
      <c r="G894" s="197"/>
      <c r="H894" s="197"/>
      <c r="I894" s="197"/>
      <c r="J894" s="48">
        <v>29.8416</v>
      </c>
    </row>
    <row r="895" spans="1:10" ht="11.25" customHeight="1" x14ac:dyDescent="0.2">
      <c r="A895" s="47" t="s">
        <v>172</v>
      </c>
      <c r="B895" s="45" t="s">
        <v>9</v>
      </c>
      <c r="C895" s="47" t="s">
        <v>131</v>
      </c>
      <c r="D895" s="47" t="s">
        <v>171</v>
      </c>
      <c r="E895" s="45" t="s">
        <v>8</v>
      </c>
      <c r="F895" s="45" t="s">
        <v>165</v>
      </c>
      <c r="G895" s="46" t="s">
        <v>164</v>
      </c>
      <c r="H895" s="195" t="s">
        <v>170</v>
      </c>
      <c r="I895" s="195"/>
      <c r="J895" s="45" t="s">
        <v>162</v>
      </c>
    </row>
    <row r="896" spans="1:10" ht="11.25" customHeight="1" x14ac:dyDescent="0.2">
      <c r="A896" s="38" t="s">
        <v>169</v>
      </c>
      <c r="B896" s="39" t="s">
        <v>54</v>
      </c>
      <c r="C896" s="38" t="s">
        <v>517</v>
      </c>
      <c r="D896" s="38" t="s">
        <v>168</v>
      </c>
      <c r="E896" s="39">
        <v>5914655</v>
      </c>
      <c r="F896" s="36">
        <v>2.0000000000000002E-5</v>
      </c>
      <c r="G896" s="37" t="s">
        <v>62</v>
      </c>
      <c r="H896" s="201">
        <v>33.049999999999997</v>
      </c>
      <c r="I896" s="200"/>
      <c r="J896" s="49">
        <v>6.9999999999999999E-4</v>
      </c>
    </row>
    <row r="897" spans="1:10" ht="22.5" x14ac:dyDescent="0.2">
      <c r="A897" s="38" t="s">
        <v>169</v>
      </c>
      <c r="B897" s="39" t="s">
        <v>54</v>
      </c>
      <c r="C897" s="38" t="s">
        <v>515</v>
      </c>
      <c r="D897" s="38" t="s">
        <v>168</v>
      </c>
      <c r="E897" s="39">
        <v>5914655</v>
      </c>
      <c r="F897" s="36">
        <v>2.0000000000000002E-5</v>
      </c>
      <c r="G897" s="37" t="s">
        <v>62</v>
      </c>
      <c r="H897" s="201">
        <v>33.049999999999997</v>
      </c>
      <c r="I897" s="200"/>
      <c r="J897" s="49">
        <v>6.9999999999999999E-4</v>
      </c>
    </row>
    <row r="898" spans="1:10" ht="22.5" x14ac:dyDescent="0.2">
      <c r="A898" s="38" t="s">
        <v>169</v>
      </c>
      <c r="B898" s="39" t="s">
        <v>54</v>
      </c>
      <c r="C898" s="38" t="s">
        <v>513</v>
      </c>
      <c r="D898" s="38" t="s">
        <v>168</v>
      </c>
      <c r="E898" s="39">
        <v>5914655</v>
      </c>
      <c r="F898" s="36">
        <v>3.0400000000000002E-3</v>
      </c>
      <c r="G898" s="37" t="s">
        <v>62</v>
      </c>
      <c r="H898" s="201">
        <v>33.049999999999997</v>
      </c>
      <c r="I898" s="200"/>
      <c r="J898" s="49">
        <v>0.10050000000000001</v>
      </c>
    </row>
    <row r="899" spans="1:10" ht="22.5" x14ac:dyDescent="0.2">
      <c r="A899" s="38" t="s">
        <v>169</v>
      </c>
      <c r="B899" s="39" t="s">
        <v>54</v>
      </c>
      <c r="C899" s="38" t="s">
        <v>511</v>
      </c>
      <c r="D899" s="38" t="s">
        <v>168</v>
      </c>
      <c r="E899" s="39">
        <v>5914655</v>
      </c>
      <c r="F899" s="36">
        <v>1.0109999999999999E-2</v>
      </c>
      <c r="G899" s="37" t="s">
        <v>62</v>
      </c>
      <c r="H899" s="201">
        <v>33.049999999999997</v>
      </c>
      <c r="I899" s="200"/>
      <c r="J899" s="49">
        <v>0.33410000000000001</v>
      </c>
    </row>
    <row r="900" spans="1:10" x14ac:dyDescent="0.2">
      <c r="A900" s="197"/>
      <c r="B900" s="197"/>
      <c r="C900" s="197"/>
      <c r="D900" s="197"/>
      <c r="E900" s="197"/>
      <c r="F900" s="197" t="s">
        <v>167</v>
      </c>
      <c r="G900" s="197"/>
      <c r="H900" s="197"/>
      <c r="I900" s="197"/>
      <c r="J900" s="48">
        <v>0.436</v>
      </c>
    </row>
    <row r="901" spans="1:10" ht="11.25" customHeight="1" x14ac:dyDescent="0.2">
      <c r="A901" s="47" t="s">
        <v>166</v>
      </c>
      <c r="B901" s="45" t="s">
        <v>9</v>
      </c>
      <c r="C901" s="47" t="s">
        <v>131</v>
      </c>
      <c r="D901" s="47" t="s">
        <v>156</v>
      </c>
      <c r="E901" s="45" t="s">
        <v>165</v>
      </c>
      <c r="F901" s="45" t="s">
        <v>164</v>
      </c>
      <c r="G901" s="196" t="s">
        <v>163</v>
      </c>
      <c r="H901" s="195"/>
      <c r="I901" s="195"/>
      <c r="J901" s="45" t="s">
        <v>162</v>
      </c>
    </row>
    <row r="902" spans="1:10" ht="11.25" customHeight="1" x14ac:dyDescent="0.2">
      <c r="A902" s="46"/>
      <c r="B902" s="46"/>
      <c r="C902" s="46"/>
      <c r="D902" s="46"/>
      <c r="E902" s="46"/>
      <c r="F902" s="46"/>
      <c r="G902" s="46" t="s">
        <v>161</v>
      </c>
      <c r="H902" s="46" t="s">
        <v>160</v>
      </c>
      <c r="I902" s="46" t="s">
        <v>159</v>
      </c>
      <c r="J902" s="46"/>
    </row>
    <row r="903" spans="1:10" ht="33.75" x14ac:dyDescent="0.2">
      <c r="A903" s="38" t="s">
        <v>156</v>
      </c>
      <c r="B903" s="39" t="s">
        <v>54</v>
      </c>
      <c r="C903" s="38" t="s">
        <v>517</v>
      </c>
      <c r="D903" s="38" t="s">
        <v>516</v>
      </c>
      <c r="E903" s="36">
        <v>2.0000000000000002E-5</v>
      </c>
      <c r="F903" s="37" t="s">
        <v>66</v>
      </c>
      <c r="G903" s="39" t="s">
        <v>842</v>
      </c>
      <c r="H903" s="39" t="s">
        <v>153</v>
      </c>
      <c r="I903" s="39" t="s">
        <v>843</v>
      </c>
      <c r="J903" s="49">
        <v>0</v>
      </c>
    </row>
    <row r="904" spans="1:10" ht="33.75" x14ac:dyDescent="0.2">
      <c r="A904" s="38" t="s">
        <v>156</v>
      </c>
      <c r="B904" s="39" t="s">
        <v>54</v>
      </c>
      <c r="C904" s="38" t="s">
        <v>515</v>
      </c>
      <c r="D904" s="38" t="s">
        <v>514</v>
      </c>
      <c r="E904" s="36">
        <v>2.0000000000000002E-5</v>
      </c>
      <c r="F904" s="37" t="s">
        <v>66</v>
      </c>
      <c r="G904" s="39" t="s">
        <v>842</v>
      </c>
      <c r="H904" s="39" t="s">
        <v>153</v>
      </c>
      <c r="I904" s="39" t="s">
        <v>843</v>
      </c>
      <c r="J904" s="49">
        <v>0</v>
      </c>
    </row>
    <row r="905" spans="1:10" ht="33.75" x14ac:dyDescent="0.2">
      <c r="A905" s="38" t="s">
        <v>156</v>
      </c>
      <c r="B905" s="39" t="s">
        <v>54</v>
      </c>
      <c r="C905" s="38" t="s">
        <v>513</v>
      </c>
      <c r="D905" s="38" t="s">
        <v>512</v>
      </c>
      <c r="E905" s="36">
        <v>3.0400000000000002E-3</v>
      </c>
      <c r="F905" s="37" t="s">
        <v>66</v>
      </c>
      <c r="G905" s="39" t="s">
        <v>842</v>
      </c>
      <c r="H905" s="39" t="s">
        <v>153</v>
      </c>
      <c r="I905" s="39" t="s">
        <v>843</v>
      </c>
      <c r="J905" s="49">
        <v>0</v>
      </c>
    </row>
    <row r="906" spans="1:10" ht="33.75" x14ac:dyDescent="0.2">
      <c r="A906" s="38" t="s">
        <v>156</v>
      </c>
      <c r="B906" s="39" t="s">
        <v>54</v>
      </c>
      <c r="C906" s="38" t="s">
        <v>511</v>
      </c>
      <c r="D906" s="38" t="s">
        <v>510</v>
      </c>
      <c r="E906" s="36">
        <v>1.0109999999999999E-2</v>
      </c>
      <c r="F906" s="37" t="s">
        <v>66</v>
      </c>
      <c r="G906" s="39" t="s">
        <v>842</v>
      </c>
      <c r="H906" s="39" t="s">
        <v>153</v>
      </c>
      <c r="I906" s="39" t="s">
        <v>843</v>
      </c>
      <c r="J906" s="49">
        <v>0</v>
      </c>
    </row>
    <row r="907" spans="1:10" ht="11.25" customHeight="1" x14ac:dyDescent="0.2">
      <c r="A907" s="197"/>
      <c r="B907" s="197"/>
      <c r="C907" s="197"/>
      <c r="D907" s="197"/>
      <c r="E907" s="197"/>
      <c r="F907" s="197" t="s">
        <v>152</v>
      </c>
      <c r="G907" s="197"/>
      <c r="H907" s="197"/>
      <c r="I907" s="197"/>
      <c r="J907" s="48">
        <v>0</v>
      </c>
    </row>
    <row r="908" spans="1:10" ht="11.25" customHeight="1" x14ac:dyDescent="0.2">
      <c r="A908" s="29"/>
      <c r="B908" s="29"/>
      <c r="C908" s="29"/>
      <c r="D908" s="29"/>
      <c r="E908" s="29" t="s">
        <v>125</v>
      </c>
      <c r="F908" s="28">
        <v>19.81372894513974</v>
      </c>
      <c r="G908" s="29" t="s">
        <v>124</v>
      </c>
      <c r="H908" s="28">
        <v>22.3</v>
      </c>
      <c r="I908" s="29" t="s">
        <v>123</v>
      </c>
      <c r="J908" s="28">
        <v>42.112099637331085</v>
      </c>
    </row>
    <row r="909" spans="1:10" ht="12" thickBot="1" x14ac:dyDescent="0.25">
      <c r="A909" s="29"/>
      <c r="B909" s="29"/>
      <c r="C909" s="29"/>
      <c r="D909" s="29"/>
      <c r="E909" s="29" t="s">
        <v>122</v>
      </c>
      <c r="F909" s="28">
        <v>16.28</v>
      </c>
      <c r="G909" s="29"/>
      <c r="H909" s="192" t="s">
        <v>121</v>
      </c>
      <c r="I909" s="192"/>
      <c r="J909" s="28">
        <v>92.57</v>
      </c>
    </row>
    <row r="910" spans="1:10" ht="12" thickTop="1" x14ac:dyDescent="0.2">
      <c r="A910" s="27"/>
      <c r="B910" s="27"/>
      <c r="C910" s="27"/>
      <c r="D910" s="27"/>
      <c r="E910" s="27"/>
      <c r="F910" s="27"/>
      <c r="G910" s="27"/>
      <c r="H910" s="27"/>
      <c r="I910" s="27"/>
      <c r="J910" s="27"/>
    </row>
    <row r="911" spans="1:10" x14ac:dyDescent="0.2">
      <c r="A911" s="47"/>
      <c r="B911" s="45" t="s">
        <v>8</v>
      </c>
      <c r="C911" s="47" t="s">
        <v>9</v>
      </c>
      <c r="D911" s="47" t="s">
        <v>10</v>
      </c>
      <c r="E911" s="194" t="s">
        <v>145</v>
      </c>
      <c r="F911" s="194"/>
      <c r="G911" s="46" t="s">
        <v>11</v>
      </c>
      <c r="H911" s="45" t="s">
        <v>12</v>
      </c>
      <c r="I911" s="45" t="s">
        <v>13</v>
      </c>
      <c r="J911" s="45" t="s">
        <v>15</v>
      </c>
    </row>
    <row r="912" spans="1:10" x14ac:dyDescent="0.2">
      <c r="A912" s="43" t="s">
        <v>144</v>
      </c>
      <c r="B912" s="44" t="s">
        <v>509</v>
      </c>
      <c r="C912" s="43" t="s">
        <v>82</v>
      </c>
      <c r="D912" s="43" t="s">
        <v>508</v>
      </c>
      <c r="E912" s="198" t="s">
        <v>138</v>
      </c>
      <c r="F912" s="198"/>
      <c r="G912" s="42" t="s">
        <v>137</v>
      </c>
      <c r="H912" s="41">
        <v>1</v>
      </c>
      <c r="I912" s="40">
        <v>23.97</v>
      </c>
      <c r="J912" s="40">
        <v>23.97</v>
      </c>
    </row>
    <row r="913" spans="1:10" ht="22.5" x14ac:dyDescent="0.2">
      <c r="A913" s="38" t="s">
        <v>141</v>
      </c>
      <c r="B913" s="39" t="s">
        <v>507</v>
      </c>
      <c r="C913" s="38" t="s">
        <v>82</v>
      </c>
      <c r="D913" s="38" t="s">
        <v>506</v>
      </c>
      <c r="E913" s="200" t="s">
        <v>138</v>
      </c>
      <c r="F913" s="200"/>
      <c r="G913" s="37" t="s">
        <v>137</v>
      </c>
      <c r="H913" s="36">
        <v>1</v>
      </c>
      <c r="I913" s="35">
        <v>0.1</v>
      </c>
      <c r="J913" s="35">
        <v>0.1</v>
      </c>
    </row>
    <row r="914" spans="1:10" ht="11.25" customHeight="1" x14ac:dyDescent="0.2">
      <c r="A914" s="33" t="s">
        <v>131</v>
      </c>
      <c r="B914" s="34" t="s">
        <v>505</v>
      </c>
      <c r="C914" s="33" t="s">
        <v>82</v>
      </c>
      <c r="D914" s="33" t="s">
        <v>504</v>
      </c>
      <c r="E914" s="191" t="s">
        <v>127</v>
      </c>
      <c r="F914" s="191"/>
      <c r="G914" s="32" t="s">
        <v>137</v>
      </c>
      <c r="H914" s="31">
        <v>1</v>
      </c>
      <c r="I914" s="30">
        <v>18.489999999999998</v>
      </c>
      <c r="J914" s="30">
        <v>18.489999999999998</v>
      </c>
    </row>
    <row r="915" spans="1:10" x14ac:dyDescent="0.2">
      <c r="A915" s="33" t="s">
        <v>131</v>
      </c>
      <c r="B915" s="34" t="s">
        <v>407</v>
      </c>
      <c r="C915" s="33" t="s">
        <v>82</v>
      </c>
      <c r="D915" s="33" t="s">
        <v>406</v>
      </c>
      <c r="E915" s="191" t="s">
        <v>132</v>
      </c>
      <c r="F915" s="191"/>
      <c r="G915" s="32" t="s">
        <v>137</v>
      </c>
      <c r="H915" s="31">
        <v>1</v>
      </c>
      <c r="I915" s="30">
        <v>2.39</v>
      </c>
      <c r="J915" s="30">
        <v>2.39</v>
      </c>
    </row>
    <row r="916" spans="1:10" ht="12" customHeight="1" x14ac:dyDescent="0.2">
      <c r="A916" s="33" t="s">
        <v>131</v>
      </c>
      <c r="B916" s="34" t="s">
        <v>405</v>
      </c>
      <c r="C916" s="33" t="s">
        <v>82</v>
      </c>
      <c r="D916" s="33" t="s">
        <v>404</v>
      </c>
      <c r="E916" s="191" t="s">
        <v>132</v>
      </c>
      <c r="F916" s="191"/>
      <c r="G916" s="32" t="s">
        <v>137</v>
      </c>
      <c r="H916" s="31">
        <v>1</v>
      </c>
      <c r="I916" s="30">
        <v>0.74</v>
      </c>
      <c r="J916" s="30">
        <v>0.74</v>
      </c>
    </row>
    <row r="917" spans="1:10" x14ac:dyDescent="0.2">
      <c r="A917" s="33" t="s">
        <v>131</v>
      </c>
      <c r="B917" s="34" t="s">
        <v>369</v>
      </c>
      <c r="C917" s="33" t="s">
        <v>82</v>
      </c>
      <c r="D917" s="33" t="s">
        <v>368</v>
      </c>
      <c r="E917" s="191" t="s">
        <v>132</v>
      </c>
      <c r="F917" s="191"/>
      <c r="G917" s="32" t="s">
        <v>137</v>
      </c>
      <c r="H917" s="31">
        <v>1</v>
      </c>
      <c r="I917" s="30">
        <v>1.34</v>
      </c>
      <c r="J917" s="30">
        <v>1.34</v>
      </c>
    </row>
    <row r="918" spans="1:10" x14ac:dyDescent="0.2">
      <c r="A918" s="33" t="s">
        <v>131</v>
      </c>
      <c r="B918" s="34" t="s">
        <v>367</v>
      </c>
      <c r="C918" s="33" t="s">
        <v>82</v>
      </c>
      <c r="D918" s="33" t="s">
        <v>366</v>
      </c>
      <c r="E918" s="191" t="s">
        <v>132</v>
      </c>
      <c r="F918" s="191"/>
      <c r="G918" s="32" t="s">
        <v>137</v>
      </c>
      <c r="H918" s="31">
        <v>1</v>
      </c>
      <c r="I918" s="30">
        <v>0.04</v>
      </c>
      <c r="J918" s="30">
        <v>0.04</v>
      </c>
    </row>
    <row r="919" spans="1:10" ht="11.25" customHeight="1" x14ac:dyDescent="0.2">
      <c r="A919" s="33" t="s">
        <v>131</v>
      </c>
      <c r="B919" s="34" t="s">
        <v>493</v>
      </c>
      <c r="C919" s="33" t="s">
        <v>82</v>
      </c>
      <c r="D919" s="33" t="s">
        <v>492</v>
      </c>
      <c r="E919" s="191" t="s">
        <v>132</v>
      </c>
      <c r="F919" s="191"/>
      <c r="G919" s="32" t="s">
        <v>137</v>
      </c>
      <c r="H919" s="31">
        <v>1</v>
      </c>
      <c r="I919" s="30">
        <v>0.01</v>
      </c>
      <c r="J919" s="30">
        <v>0.01</v>
      </c>
    </row>
    <row r="920" spans="1:10" ht="22.5" customHeight="1" x14ac:dyDescent="0.2">
      <c r="A920" s="33" t="s">
        <v>131</v>
      </c>
      <c r="B920" s="34" t="s">
        <v>491</v>
      </c>
      <c r="C920" s="33" t="s">
        <v>82</v>
      </c>
      <c r="D920" s="33" t="s">
        <v>490</v>
      </c>
      <c r="E920" s="191" t="s">
        <v>132</v>
      </c>
      <c r="F920" s="191"/>
      <c r="G920" s="32" t="s">
        <v>137</v>
      </c>
      <c r="H920" s="31">
        <v>1</v>
      </c>
      <c r="I920" s="30">
        <v>0.86</v>
      </c>
      <c r="J920" s="30">
        <v>0.86</v>
      </c>
    </row>
    <row r="921" spans="1:10" x14ac:dyDescent="0.2">
      <c r="A921" s="29"/>
      <c r="B921" s="29"/>
      <c r="C921" s="29"/>
      <c r="D921" s="29"/>
      <c r="E921" s="29" t="s">
        <v>125</v>
      </c>
      <c r="F921" s="28">
        <v>8.7465889000000008</v>
      </c>
      <c r="G921" s="29" t="s">
        <v>124</v>
      </c>
      <c r="H921" s="28">
        <v>9.84</v>
      </c>
      <c r="I921" s="29" t="s">
        <v>123</v>
      </c>
      <c r="J921" s="28">
        <v>18.59</v>
      </c>
    </row>
    <row r="922" spans="1:10" ht="12" thickBot="1" x14ac:dyDescent="0.25">
      <c r="A922" s="29"/>
      <c r="B922" s="29"/>
      <c r="C922" s="29"/>
      <c r="D922" s="29"/>
      <c r="E922" s="29" t="s">
        <v>122</v>
      </c>
      <c r="F922" s="28">
        <v>5.1100000000000003</v>
      </c>
      <c r="G922" s="29"/>
      <c r="H922" s="192" t="s">
        <v>121</v>
      </c>
      <c r="I922" s="192"/>
      <c r="J922" s="28">
        <v>29.08</v>
      </c>
    </row>
    <row r="923" spans="1:10" ht="12" thickTop="1" x14ac:dyDescent="0.2">
      <c r="A923" s="27"/>
      <c r="B923" s="27"/>
      <c r="C923" s="27"/>
      <c r="D923" s="27"/>
      <c r="E923" s="27"/>
      <c r="F923" s="27"/>
      <c r="G923" s="27"/>
      <c r="H923" s="27"/>
      <c r="I923" s="27"/>
      <c r="J923" s="27"/>
    </row>
    <row r="924" spans="1:10" x14ac:dyDescent="0.2">
      <c r="A924" s="47"/>
      <c r="B924" s="45" t="s">
        <v>8</v>
      </c>
      <c r="C924" s="47" t="s">
        <v>9</v>
      </c>
      <c r="D924" s="47" t="s">
        <v>10</v>
      </c>
      <c r="E924" s="194" t="s">
        <v>145</v>
      </c>
      <c r="F924" s="194"/>
      <c r="G924" s="46" t="s">
        <v>11</v>
      </c>
      <c r="H924" s="45" t="s">
        <v>12</v>
      </c>
      <c r="I924" s="45" t="s">
        <v>13</v>
      </c>
      <c r="J924" s="45" t="s">
        <v>15</v>
      </c>
    </row>
    <row r="925" spans="1:10" x14ac:dyDescent="0.2">
      <c r="A925" s="43" t="s">
        <v>144</v>
      </c>
      <c r="B925" s="44" t="s">
        <v>268</v>
      </c>
      <c r="C925" s="43" t="s">
        <v>82</v>
      </c>
      <c r="D925" s="43" t="s">
        <v>267</v>
      </c>
      <c r="E925" s="198" t="s">
        <v>138</v>
      </c>
      <c r="F925" s="198"/>
      <c r="G925" s="42" t="s">
        <v>137</v>
      </c>
      <c r="H925" s="41">
        <v>1</v>
      </c>
      <c r="I925" s="40">
        <v>20.41</v>
      </c>
      <c r="J925" s="40">
        <v>20.41</v>
      </c>
    </row>
    <row r="926" spans="1:10" ht="22.5" x14ac:dyDescent="0.2">
      <c r="A926" s="38" t="s">
        <v>141</v>
      </c>
      <c r="B926" s="39" t="s">
        <v>503</v>
      </c>
      <c r="C926" s="38" t="s">
        <v>82</v>
      </c>
      <c r="D926" s="38" t="s">
        <v>502</v>
      </c>
      <c r="E926" s="200" t="s">
        <v>138</v>
      </c>
      <c r="F926" s="200"/>
      <c r="G926" s="37" t="s">
        <v>137</v>
      </c>
      <c r="H926" s="36">
        <v>1</v>
      </c>
      <c r="I926" s="35">
        <v>0.17</v>
      </c>
      <c r="J926" s="35">
        <v>0.17</v>
      </c>
    </row>
    <row r="927" spans="1:10" x14ac:dyDescent="0.2">
      <c r="A927" s="33" t="s">
        <v>131</v>
      </c>
      <c r="B927" s="34" t="s">
        <v>501</v>
      </c>
      <c r="C927" s="33" t="s">
        <v>82</v>
      </c>
      <c r="D927" s="33" t="s">
        <v>500</v>
      </c>
      <c r="E927" s="191" t="s">
        <v>127</v>
      </c>
      <c r="F927" s="191"/>
      <c r="G927" s="32" t="s">
        <v>137</v>
      </c>
      <c r="H927" s="31">
        <v>1</v>
      </c>
      <c r="I927" s="30">
        <v>18.079999999999998</v>
      </c>
      <c r="J927" s="30">
        <v>18.079999999999998</v>
      </c>
    </row>
    <row r="928" spans="1:10" x14ac:dyDescent="0.2">
      <c r="A928" s="33" t="s">
        <v>131</v>
      </c>
      <c r="B928" s="34" t="s">
        <v>369</v>
      </c>
      <c r="C928" s="33" t="s">
        <v>82</v>
      </c>
      <c r="D928" s="33" t="s">
        <v>368</v>
      </c>
      <c r="E928" s="191" t="s">
        <v>132</v>
      </c>
      <c r="F928" s="191"/>
      <c r="G928" s="32" t="s">
        <v>137</v>
      </c>
      <c r="H928" s="31">
        <v>1</v>
      </c>
      <c r="I928" s="30">
        <v>1.34</v>
      </c>
      <c r="J928" s="30">
        <v>1.34</v>
      </c>
    </row>
    <row r="929" spans="1:10" ht="12" customHeight="1" x14ac:dyDescent="0.2">
      <c r="A929" s="33" t="s">
        <v>131</v>
      </c>
      <c r="B929" s="34" t="s">
        <v>367</v>
      </c>
      <c r="C929" s="33" t="s">
        <v>82</v>
      </c>
      <c r="D929" s="33" t="s">
        <v>366</v>
      </c>
      <c r="E929" s="191" t="s">
        <v>132</v>
      </c>
      <c r="F929" s="191"/>
      <c r="G929" s="32" t="s">
        <v>137</v>
      </c>
      <c r="H929" s="31">
        <v>1</v>
      </c>
      <c r="I929" s="30">
        <v>0.04</v>
      </c>
      <c r="J929" s="30">
        <v>0.04</v>
      </c>
    </row>
    <row r="930" spans="1:10" ht="22.5" x14ac:dyDescent="0.2">
      <c r="A930" s="33" t="s">
        <v>131</v>
      </c>
      <c r="B930" s="34" t="s">
        <v>395</v>
      </c>
      <c r="C930" s="33" t="s">
        <v>82</v>
      </c>
      <c r="D930" s="33" t="s">
        <v>394</v>
      </c>
      <c r="E930" s="191" t="s">
        <v>132</v>
      </c>
      <c r="F930" s="191"/>
      <c r="G930" s="32" t="s">
        <v>137</v>
      </c>
      <c r="H930" s="31">
        <v>1</v>
      </c>
      <c r="I930" s="30">
        <v>7.0000000000000007E-2</v>
      </c>
      <c r="J930" s="30">
        <v>7.0000000000000007E-2</v>
      </c>
    </row>
    <row r="931" spans="1:10" x14ac:dyDescent="0.2">
      <c r="A931" s="33" t="s">
        <v>131</v>
      </c>
      <c r="B931" s="34" t="s">
        <v>393</v>
      </c>
      <c r="C931" s="33" t="s">
        <v>82</v>
      </c>
      <c r="D931" s="33" t="s">
        <v>392</v>
      </c>
      <c r="E931" s="191" t="s">
        <v>132</v>
      </c>
      <c r="F931" s="191"/>
      <c r="G931" s="32" t="s">
        <v>137</v>
      </c>
      <c r="H931" s="31">
        <v>1</v>
      </c>
      <c r="I931" s="30">
        <v>0.71</v>
      </c>
      <c r="J931" s="30">
        <v>0.71</v>
      </c>
    </row>
    <row r="932" spans="1:10" ht="11.25" customHeight="1" x14ac:dyDescent="0.2">
      <c r="A932" s="29"/>
      <c r="B932" s="29"/>
      <c r="C932" s="29"/>
      <c r="D932" s="29"/>
      <c r="E932" s="29" t="s">
        <v>125</v>
      </c>
      <c r="F932" s="28">
        <v>8.5866190000000007</v>
      </c>
      <c r="G932" s="29" t="s">
        <v>124</v>
      </c>
      <c r="H932" s="28">
        <v>9.66</v>
      </c>
      <c r="I932" s="29" t="s">
        <v>123</v>
      </c>
      <c r="J932" s="28">
        <v>18.25</v>
      </c>
    </row>
    <row r="933" spans="1:10" ht="22.5" customHeight="1" thickBot="1" x14ac:dyDescent="0.25">
      <c r="A933" s="29"/>
      <c r="B933" s="29"/>
      <c r="C933" s="29"/>
      <c r="D933" s="29"/>
      <c r="E933" s="29" t="s">
        <v>122</v>
      </c>
      <c r="F933" s="28">
        <v>4.3499999999999996</v>
      </c>
      <c r="G933" s="29"/>
      <c r="H933" s="192" t="s">
        <v>121</v>
      </c>
      <c r="I933" s="192"/>
      <c r="J933" s="28">
        <v>24.76</v>
      </c>
    </row>
    <row r="934" spans="1:10" ht="12" thickTop="1" x14ac:dyDescent="0.2">
      <c r="A934" s="27"/>
      <c r="B934" s="27"/>
      <c r="C934" s="27"/>
      <c r="D934" s="27"/>
      <c r="E934" s="27"/>
      <c r="F934" s="27"/>
      <c r="G934" s="27"/>
      <c r="H934" s="27"/>
      <c r="I934" s="27"/>
      <c r="J934" s="27"/>
    </row>
    <row r="935" spans="1:10" x14ac:dyDescent="0.2">
      <c r="A935" s="47"/>
      <c r="B935" s="45" t="s">
        <v>8</v>
      </c>
      <c r="C935" s="47" t="s">
        <v>9</v>
      </c>
      <c r="D935" s="47" t="s">
        <v>10</v>
      </c>
      <c r="E935" s="194" t="s">
        <v>145</v>
      </c>
      <c r="F935" s="194"/>
      <c r="G935" s="46" t="s">
        <v>11</v>
      </c>
      <c r="H935" s="45" t="s">
        <v>12</v>
      </c>
      <c r="I935" s="45" t="s">
        <v>13</v>
      </c>
      <c r="J935" s="45" t="s">
        <v>15</v>
      </c>
    </row>
    <row r="936" spans="1:10" ht="22.5" x14ac:dyDescent="0.2">
      <c r="A936" s="43" t="s">
        <v>144</v>
      </c>
      <c r="B936" s="44" t="s">
        <v>499</v>
      </c>
      <c r="C936" s="43" t="s">
        <v>82</v>
      </c>
      <c r="D936" s="43" t="s">
        <v>498</v>
      </c>
      <c r="E936" s="198" t="s">
        <v>138</v>
      </c>
      <c r="F936" s="198"/>
      <c r="G936" s="42" t="s">
        <v>137</v>
      </c>
      <c r="H936" s="41">
        <v>1</v>
      </c>
      <c r="I936" s="40">
        <v>22.96</v>
      </c>
      <c r="J936" s="40">
        <v>22.96</v>
      </c>
    </row>
    <row r="937" spans="1:10" ht="22.5" x14ac:dyDescent="0.2">
      <c r="A937" s="38" t="s">
        <v>141</v>
      </c>
      <c r="B937" s="39" t="s">
        <v>497</v>
      </c>
      <c r="C937" s="38" t="s">
        <v>82</v>
      </c>
      <c r="D937" s="38" t="s">
        <v>496</v>
      </c>
      <c r="E937" s="200" t="s">
        <v>138</v>
      </c>
      <c r="F937" s="200"/>
      <c r="G937" s="37" t="s">
        <v>137</v>
      </c>
      <c r="H937" s="36">
        <v>1</v>
      </c>
      <c r="I937" s="35">
        <v>0.16</v>
      </c>
      <c r="J937" s="35">
        <v>0.16</v>
      </c>
    </row>
    <row r="938" spans="1:10" x14ac:dyDescent="0.2">
      <c r="A938" s="33" t="s">
        <v>131</v>
      </c>
      <c r="B938" s="34" t="s">
        <v>407</v>
      </c>
      <c r="C938" s="33" t="s">
        <v>82</v>
      </c>
      <c r="D938" s="33" t="s">
        <v>406</v>
      </c>
      <c r="E938" s="191" t="s">
        <v>132</v>
      </c>
      <c r="F938" s="191"/>
      <c r="G938" s="32" t="s">
        <v>137</v>
      </c>
      <c r="H938" s="31">
        <v>1</v>
      </c>
      <c r="I938" s="30">
        <v>2.39</v>
      </c>
      <c r="J938" s="30">
        <v>2.39</v>
      </c>
    </row>
    <row r="939" spans="1:10" x14ac:dyDescent="0.2">
      <c r="A939" s="33" t="s">
        <v>131</v>
      </c>
      <c r="B939" s="34" t="s">
        <v>405</v>
      </c>
      <c r="C939" s="33" t="s">
        <v>82</v>
      </c>
      <c r="D939" s="33" t="s">
        <v>404</v>
      </c>
      <c r="E939" s="191" t="s">
        <v>132</v>
      </c>
      <c r="F939" s="191"/>
      <c r="G939" s="32" t="s">
        <v>137</v>
      </c>
      <c r="H939" s="31">
        <v>1</v>
      </c>
      <c r="I939" s="30">
        <v>0.74</v>
      </c>
      <c r="J939" s="30">
        <v>0.74</v>
      </c>
    </row>
    <row r="940" spans="1:10" ht="12" customHeight="1" x14ac:dyDescent="0.2">
      <c r="A940" s="33" t="s">
        <v>131</v>
      </c>
      <c r="B940" s="34" t="s">
        <v>369</v>
      </c>
      <c r="C940" s="33" t="s">
        <v>82</v>
      </c>
      <c r="D940" s="33" t="s">
        <v>368</v>
      </c>
      <c r="E940" s="191" t="s">
        <v>132</v>
      </c>
      <c r="F940" s="191"/>
      <c r="G940" s="32" t="s">
        <v>137</v>
      </c>
      <c r="H940" s="31">
        <v>1</v>
      </c>
      <c r="I940" s="30">
        <v>1.34</v>
      </c>
      <c r="J940" s="30">
        <v>1.34</v>
      </c>
    </row>
    <row r="941" spans="1:10" x14ac:dyDescent="0.2">
      <c r="A941" s="33" t="s">
        <v>131</v>
      </c>
      <c r="B941" s="34" t="s">
        <v>367</v>
      </c>
      <c r="C941" s="33" t="s">
        <v>82</v>
      </c>
      <c r="D941" s="33" t="s">
        <v>366</v>
      </c>
      <c r="E941" s="191" t="s">
        <v>132</v>
      </c>
      <c r="F941" s="191"/>
      <c r="G941" s="32" t="s">
        <v>137</v>
      </c>
      <c r="H941" s="31">
        <v>1</v>
      </c>
      <c r="I941" s="30">
        <v>0.04</v>
      </c>
      <c r="J941" s="30">
        <v>0.04</v>
      </c>
    </row>
    <row r="942" spans="1:10" x14ac:dyDescent="0.2">
      <c r="A942" s="33" t="s">
        <v>131</v>
      </c>
      <c r="B942" s="34" t="s">
        <v>495</v>
      </c>
      <c r="C942" s="33" t="s">
        <v>82</v>
      </c>
      <c r="D942" s="33" t="s">
        <v>494</v>
      </c>
      <c r="E942" s="191" t="s">
        <v>127</v>
      </c>
      <c r="F942" s="191"/>
      <c r="G942" s="32" t="s">
        <v>137</v>
      </c>
      <c r="H942" s="31">
        <v>1</v>
      </c>
      <c r="I942" s="30">
        <v>17.420000000000002</v>
      </c>
      <c r="J942" s="30">
        <v>17.420000000000002</v>
      </c>
    </row>
    <row r="943" spans="1:10" ht="22.5" customHeight="1" x14ac:dyDescent="0.2">
      <c r="A943" s="33" t="s">
        <v>131</v>
      </c>
      <c r="B943" s="34" t="s">
        <v>493</v>
      </c>
      <c r="C943" s="33" t="s">
        <v>82</v>
      </c>
      <c r="D943" s="33" t="s">
        <v>492</v>
      </c>
      <c r="E943" s="191" t="s">
        <v>132</v>
      </c>
      <c r="F943" s="191"/>
      <c r="G943" s="32" t="s">
        <v>137</v>
      </c>
      <c r="H943" s="31">
        <v>1</v>
      </c>
      <c r="I943" s="30">
        <v>0.01</v>
      </c>
      <c r="J943" s="30">
        <v>0.01</v>
      </c>
    </row>
    <row r="944" spans="1:10" ht="22.5" customHeight="1" x14ac:dyDescent="0.2">
      <c r="A944" s="33" t="s">
        <v>131</v>
      </c>
      <c r="B944" s="34" t="s">
        <v>491</v>
      </c>
      <c r="C944" s="33" t="s">
        <v>82</v>
      </c>
      <c r="D944" s="33" t="s">
        <v>490</v>
      </c>
      <c r="E944" s="191" t="s">
        <v>132</v>
      </c>
      <c r="F944" s="191"/>
      <c r="G944" s="32" t="s">
        <v>137</v>
      </c>
      <c r="H944" s="31">
        <v>1</v>
      </c>
      <c r="I944" s="30">
        <v>0.86</v>
      </c>
      <c r="J944" s="30">
        <v>0.86</v>
      </c>
    </row>
    <row r="945" spans="1:10" x14ac:dyDescent="0.2">
      <c r="A945" s="29"/>
      <c r="B945" s="29"/>
      <c r="C945" s="29"/>
      <c r="D945" s="29"/>
      <c r="E945" s="29" t="s">
        <v>125</v>
      </c>
      <c r="F945" s="28">
        <v>8.2713842</v>
      </c>
      <c r="G945" s="29" t="s">
        <v>124</v>
      </c>
      <c r="H945" s="28">
        <v>9.31</v>
      </c>
      <c r="I945" s="29" t="s">
        <v>123</v>
      </c>
      <c r="J945" s="28">
        <v>17.579999999999998</v>
      </c>
    </row>
    <row r="946" spans="1:10" ht="12" thickBot="1" x14ac:dyDescent="0.25">
      <c r="A946" s="29"/>
      <c r="B946" s="29"/>
      <c r="C946" s="29"/>
      <c r="D946" s="29"/>
      <c r="E946" s="29" t="s">
        <v>122</v>
      </c>
      <c r="F946" s="28">
        <v>4.9000000000000004</v>
      </c>
      <c r="G946" s="29"/>
      <c r="H946" s="192" t="s">
        <v>121</v>
      </c>
      <c r="I946" s="192"/>
      <c r="J946" s="28">
        <v>27.86</v>
      </c>
    </row>
    <row r="947" spans="1:10" ht="12" thickTop="1" x14ac:dyDescent="0.2">
      <c r="A947" s="27"/>
      <c r="B947" s="27"/>
      <c r="C947" s="27"/>
      <c r="D947" s="27"/>
      <c r="E947" s="27"/>
      <c r="F947" s="27"/>
      <c r="G947" s="27"/>
      <c r="H947" s="27"/>
      <c r="I947" s="27"/>
      <c r="J947" s="27"/>
    </row>
    <row r="948" spans="1:10" x14ac:dyDescent="0.2">
      <c r="A948" s="47"/>
      <c r="B948" s="45" t="s">
        <v>8</v>
      </c>
      <c r="C948" s="47" t="s">
        <v>9</v>
      </c>
      <c r="D948" s="47" t="s">
        <v>10</v>
      </c>
      <c r="E948" s="194" t="s">
        <v>145</v>
      </c>
      <c r="F948" s="194"/>
      <c r="G948" s="46" t="s">
        <v>11</v>
      </c>
      <c r="H948" s="45" t="s">
        <v>12</v>
      </c>
      <c r="I948" s="45" t="s">
        <v>13</v>
      </c>
      <c r="J948" s="45" t="s">
        <v>15</v>
      </c>
    </row>
    <row r="949" spans="1:10" ht="22.5" x14ac:dyDescent="0.2">
      <c r="A949" s="43" t="s">
        <v>144</v>
      </c>
      <c r="B949" s="44" t="s">
        <v>229</v>
      </c>
      <c r="C949" s="43" t="s">
        <v>82</v>
      </c>
      <c r="D949" s="43" t="s">
        <v>228</v>
      </c>
      <c r="E949" s="198" t="s">
        <v>222</v>
      </c>
      <c r="F949" s="198"/>
      <c r="G949" s="42" t="s">
        <v>221</v>
      </c>
      <c r="H949" s="41">
        <v>1</v>
      </c>
      <c r="I949" s="40">
        <v>0.64</v>
      </c>
      <c r="J949" s="40">
        <v>0.64</v>
      </c>
    </row>
    <row r="950" spans="1:10" ht="22.5" x14ac:dyDescent="0.2">
      <c r="A950" s="38" t="s">
        <v>141</v>
      </c>
      <c r="B950" s="39" t="s">
        <v>489</v>
      </c>
      <c r="C950" s="38" t="s">
        <v>82</v>
      </c>
      <c r="D950" s="38" t="s">
        <v>488</v>
      </c>
      <c r="E950" s="200" t="s">
        <v>222</v>
      </c>
      <c r="F950" s="200"/>
      <c r="G950" s="37" t="s">
        <v>137</v>
      </c>
      <c r="H950" s="36">
        <v>1</v>
      </c>
      <c r="I950" s="35">
        <v>0.51</v>
      </c>
      <c r="J950" s="35">
        <v>0.51</v>
      </c>
    </row>
    <row r="951" spans="1:10" ht="22.5" x14ac:dyDescent="0.2">
      <c r="A951" s="38" t="s">
        <v>141</v>
      </c>
      <c r="B951" s="39" t="s">
        <v>487</v>
      </c>
      <c r="C951" s="38" t="s">
        <v>82</v>
      </c>
      <c r="D951" s="38" t="s">
        <v>486</v>
      </c>
      <c r="E951" s="200" t="s">
        <v>222</v>
      </c>
      <c r="F951" s="200"/>
      <c r="G951" s="37" t="s">
        <v>137</v>
      </c>
      <c r="H951" s="36">
        <v>1</v>
      </c>
      <c r="I951" s="35">
        <v>0.13</v>
      </c>
      <c r="J951" s="35">
        <v>0.13</v>
      </c>
    </row>
    <row r="952" spans="1:10" x14ac:dyDescent="0.2">
      <c r="A952" s="29"/>
      <c r="B952" s="29"/>
      <c r="C952" s="29"/>
      <c r="D952" s="29"/>
      <c r="E952" s="29" t="s">
        <v>125</v>
      </c>
      <c r="F952" s="28">
        <v>0</v>
      </c>
      <c r="G952" s="29" t="s">
        <v>124</v>
      </c>
      <c r="H952" s="28">
        <v>0</v>
      </c>
      <c r="I952" s="29" t="s">
        <v>123</v>
      </c>
      <c r="J952" s="28">
        <v>0</v>
      </c>
    </row>
    <row r="953" spans="1:10" ht="12" customHeight="1" thickBot="1" x14ac:dyDescent="0.25">
      <c r="A953" s="29"/>
      <c r="B953" s="29"/>
      <c r="C953" s="29"/>
      <c r="D953" s="29"/>
      <c r="E953" s="29" t="s">
        <v>122</v>
      </c>
      <c r="F953" s="28">
        <v>0.13</v>
      </c>
      <c r="G953" s="29"/>
      <c r="H953" s="192" t="s">
        <v>121</v>
      </c>
      <c r="I953" s="192"/>
      <c r="J953" s="28">
        <v>0.77</v>
      </c>
    </row>
    <row r="954" spans="1:10" ht="12" thickTop="1" x14ac:dyDescent="0.2">
      <c r="A954" s="27"/>
      <c r="B954" s="27"/>
      <c r="C954" s="27"/>
      <c r="D954" s="27"/>
      <c r="E954" s="27"/>
      <c r="F954" s="27"/>
      <c r="G954" s="27"/>
      <c r="H954" s="27"/>
      <c r="I954" s="27"/>
      <c r="J954" s="27"/>
    </row>
    <row r="955" spans="1:10" x14ac:dyDescent="0.2">
      <c r="A955" s="47"/>
      <c r="B955" s="45" t="s">
        <v>8</v>
      </c>
      <c r="C955" s="47" t="s">
        <v>9</v>
      </c>
      <c r="D955" s="47" t="s">
        <v>10</v>
      </c>
      <c r="E955" s="194" t="s">
        <v>145</v>
      </c>
      <c r="F955" s="194"/>
      <c r="G955" s="46" t="s">
        <v>11</v>
      </c>
      <c r="H955" s="45" t="s">
        <v>12</v>
      </c>
      <c r="I955" s="45" t="s">
        <v>13</v>
      </c>
      <c r="J955" s="45" t="s">
        <v>15</v>
      </c>
    </row>
    <row r="956" spans="1:10" ht="22.5" customHeight="1" x14ac:dyDescent="0.2">
      <c r="A956" s="43" t="s">
        <v>144</v>
      </c>
      <c r="B956" s="44" t="s">
        <v>231</v>
      </c>
      <c r="C956" s="43" t="s">
        <v>82</v>
      </c>
      <c r="D956" s="43" t="s">
        <v>230</v>
      </c>
      <c r="E956" s="198" t="s">
        <v>222</v>
      </c>
      <c r="F956" s="198"/>
      <c r="G956" s="42" t="s">
        <v>225</v>
      </c>
      <c r="H956" s="41">
        <v>1</v>
      </c>
      <c r="I956" s="40">
        <v>10.06</v>
      </c>
      <c r="J956" s="40">
        <v>10.06</v>
      </c>
    </row>
    <row r="957" spans="1:10" ht="22.5" customHeight="1" x14ac:dyDescent="0.2">
      <c r="A957" s="38" t="s">
        <v>141</v>
      </c>
      <c r="B957" s="39" t="s">
        <v>489</v>
      </c>
      <c r="C957" s="38" t="s">
        <v>82</v>
      </c>
      <c r="D957" s="38" t="s">
        <v>488</v>
      </c>
      <c r="E957" s="200" t="s">
        <v>222</v>
      </c>
      <c r="F957" s="200"/>
      <c r="G957" s="37" t="s">
        <v>137</v>
      </c>
      <c r="H957" s="36">
        <v>1</v>
      </c>
      <c r="I957" s="35">
        <v>0.51</v>
      </c>
      <c r="J957" s="35">
        <v>0.51</v>
      </c>
    </row>
    <row r="958" spans="1:10" ht="22.5" customHeight="1" x14ac:dyDescent="0.2">
      <c r="A958" s="38" t="s">
        <v>141</v>
      </c>
      <c r="B958" s="39" t="s">
        <v>487</v>
      </c>
      <c r="C958" s="38" t="s">
        <v>82</v>
      </c>
      <c r="D958" s="38" t="s">
        <v>486</v>
      </c>
      <c r="E958" s="200" t="s">
        <v>222</v>
      </c>
      <c r="F958" s="200"/>
      <c r="G958" s="37" t="s">
        <v>137</v>
      </c>
      <c r="H958" s="36">
        <v>1</v>
      </c>
      <c r="I958" s="35">
        <v>0.13</v>
      </c>
      <c r="J958" s="35">
        <v>0.13</v>
      </c>
    </row>
    <row r="959" spans="1:10" ht="22.5" x14ac:dyDescent="0.2">
      <c r="A959" s="38" t="s">
        <v>141</v>
      </c>
      <c r="B959" s="39" t="s">
        <v>485</v>
      </c>
      <c r="C959" s="38" t="s">
        <v>82</v>
      </c>
      <c r="D959" s="38" t="s">
        <v>484</v>
      </c>
      <c r="E959" s="200" t="s">
        <v>222</v>
      </c>
      <c r="F959" s="200"/>
      <c r="G959" s="37" t="s">
        <v>137</v>
      </c>
      <c r="H959" s="36">
        <v>1</v>
      </c>
      <c r="I959" s="35">
        <v>0.64</v>
      </c>
      <c r="J959" s="35">
        <v>0.64</v>
      </c>
    </row>
    <row r="960" spans="1:10" ht="12" customHeight="1" x14ac:dyDescent="0.2">
      <c r="A960" s="38" t="s">
        <v>141</v>
      </c>
      <c r="B960" s="39" t="s">
        <v>481</v>
      </c>
      <c r="C960" s="38" t="s">
        <v>82</v>
      </c>
      <c r="D960" s="38" t="s">
        <v>480</v>
      </c>
      <c r="E960" s="200" t="s">
        <v>222</v>
      </c>
      <c r="F960" s="200"/>
      <c r="G960" s="37" t="s">
        <v>137</v>
      </c>
      <c r="H960" s="36">
        <v>1</v>
      </c>
      <c r="I960" s="35">
        <v>8.7799999999999994</v>
      </c>
      <c r="J960" s="35">
        <v>8.7799999999999994</v>
      </c>
    </row>
    <row r="961" spans="1:10" x14ac:dyDescent="0.2">
      <c r="A961" s="29"/>
      <c r="B961" s="29"/>
      <c r="C961" s="29"/>
      <c r="D961" s="29"/>
      <c r="E961" s="29" t="s">
        <v>125</v>
      </c>
      <c r="F961" s="28">
        <v>0</v>
      </c>
      <c r="G961" s="29" t="s">
        <v>124</v>
      </c>
      <c r="H961" s="28">
        <v>0</v>
      </c>
      <c r="I961" s="29" t="s">
        <v>123</v>
      </c>
      <c r="J961" s="28">
        <v>0</v>
      </c>
    </row>
    <row r="962" spans="1:10" ht="12" thickBot="1" x14ac:dyDescent="0.25">
      <c r="A962" s="29"/>
      <c r="B962" s="29"/>
      <c r="C962" s="29"/>
      <c r="D962" s="29"/>
      <c r="E962" s="29" t="s">
        <v>122</v>
      </c>
      <c r="F962" s="28">
        <v>2.14</v>
      </c>
      <c r="G962" s="29"/>
      <c r="H962" s="192" t="s">
        <v>121</v>
      </c>
      <c r="I962" s="192"/>
      <c r="J962" s="28">
        <v>12.2</v>
      </c>
    </row>
    <row r="963" spans="1:10" ht="22.5" customHeight="1" thickTop="1" x14ac:dyDescent="0.2">
      <c r="A963" s="27"/>
      <c r="B963" s="27"/>
      <c r="C963" s="27"/>
      <c r="D963" s="27"/>
      <c r="E963" s="27"/>
      <c r="F963" s="27"/>
      <c r="G963" s="27"/>
      <c r="H963" s="27"/>
      <c r="I963" s="27"/>
      <c r="J963" s="27"/>
    </row>
    <row r="964" spans="1:10" ht="22.5" customHeight="1" x14ac:dyDescent="0.2">
      <c r="A964" s="47"/>
      <c r="B964" s="45" t="s">
        <v>8</v>
      </c>
      <c r="C964" s="47" t="s">
        <v>9</v>
      </c>
      <c r="D964" s="47" t="s">
        <v>10</v>
      </c>
      <c r="E964" s="194" t="s">
        <v>145</v>
      </c>
      <c r="F964" s="194"/>
      <c r="G964" s="46" t="s">
        <v>11</v>
      </c>
      <c r="H964" s="45" t="s">
        <v>12</v>
      </c>
      <c r="I964" s="45" t="s">
        <v>13</v>
      </c>
      <c r="J964" s="45" t="s">
        <v>15</v>
      </c>
    </row>
    <row r="965" spans="1:10" ht="22.5" customHeight="1" x14ac:dyDescent="0.2">
      <c r="A965" s="43" t="s">
        <v>144</v>
      </c>
      <c r="B965" s="44" t="s">
        <v>489</v>
      </c>
      <c r="C965" s="43" t="s">
        <v>82</v>
      </c>
      <c r="D965" s="43" t="s">
        <v>488</v>
      </c>
      <c r="E965" s="198" t="s">
        <v>222</v>
      </c>
      <c r="F965" s="198"/>
      <c r="G965" s="42" t="s">
        <v>137</v>
      </c>
      <c r="H965" s="41">
        <v>1</v>
      </c>
      <c r="I965" s="40">
        <v>0.51</v>
      </c>
      <c r="J965" s="40">
        <v>0.51</v>
      </c>
    </row>
    <row r="966" spans="1:10" ht="22.5" customHeight="1" x14ac:dyDescent="0.2">
      <c r="A966" s="33" t="s">
        <v>131</v>
      </c>
      <c r="B966" s="34" t="s">
        <v>483</v>
      </c>
      <c r="C966" s="33" t="s">
        <v>82</v>
      </c>
      <c r="D966" s="33" t="s">
        <v>482</v>
      </c>
      <c r="E966" s="191" t="s">
        <v>311</v>
      </c>
      <c r="F966" s="191"/>
      <c r="G966" s="32" t="s">
        <v>126</v>
      </c>
      <c r="H966" s="31">
        <v>5.3300000000000001E-5</v>
      </c>
      <c r="I966" s="30">
        <v>9620.16</v>
      </c>
      <c r="J966" s="30">
        <v>0.51</v>
      </c>
    </row>
    <row r="967" spans="1:10" ht="33.75" customHeight="1" x14ac:dyDescent="0.2">
      <c r="A967" s="29"/>
      <c r="B967" s="29"/>
      <c r="C967" s="29"/>
      <c r="D967" s="29"/>
      <c r="E967" s="29" t="s">
        <v>125</v>
      </c>
      <c r="F967" s="28">
        <v>0</v>
      </c>
      <c r="G967" s="29" t="s">
        <v>124</v>
      </c>
      <c r="H967" s="28">
        <v>0</v>
      </c>
      <c r="I967" s="29" t="s">
        <v>123</v>
      </c>
      <c r="J967" s="28">
        <v>0</v>
      </c>
    </row>
    <row r="968" spans="1:10" ht="12" thickBot="1" x14ac:dyDescent="0.25">
      <c r="A968" s="29"/>
      <c r="B968" s="29"/>
      <c r="C968" s="29"/>
      <c r="D968" s="29"/>
      <c r="E968" s="29" t="s">
        <v>122</v>
      </c>
      <c r="F968" s="28">
        <v>0.1</v>
      </c>
      <c r="G968" s="29"/>
      <c r="H968" s="192" t="s">
        <v>121</v>
      </c>
      <c r="I968" s="192"/>
      <c r="J968" s="28">
        <v>0.61</v>
      </c>
    </row>
    <row r="969" spans="1:10" ht="12" customHeight="1" thickTop="1" x14ac:dyDescent="0.2">
      <c r="A969" s="27"/>
      <c r="B969" s="27"/>
      <c r="C969" s="27"/>
      <c r="D969" s="27"/>
      <c r="E969" s="27"/>
      <c r="F969" s="27"/>
      <c r="G969" s="27"/>
      <c r="H969" s="27"/>
      <c r="I969" s="27"/>
      <c r="J969" s="27"/>
    </row>
    <row r="970" spans="1:10" x14ac:dyDescent="0.2">
      <c r="A970" s="47"/>
      <c r="B970" s="45" t="s">
        <v>8</v>
      </c>
      <c r="C970" s="47" t="s">
        <v>9</v>
      </c>
      <c r="D970" s="47" t="s">
        <v>10</v>
      </c>
      <c r="E970" s="194" t="s">
        <v>145</v>
      </c>
      <c r="F970" s="194"/>
      <c r="G970" s="46" t="s">
        <v>11</v>
      </c>
      <c r="H970" s="45" t="s">
        <v>12</v>
      </c>
      <c r="I970" s="45" t="s">
        <v>13</v>
      </c>
      <c r="J970" s="45" t="s">
        <v>15</v>
      </c>
    </row>
    <row r="971" spans="1:10" ht="22.5" x14ac:dyDescent="0.2">
      <c r="A971" s="43" t="s">
        <v>144</v>
      </c>
      <c r="B971" s="44" t="s">
        <v>487</v>
      </c>
      <c r="C971" s="43" t="s">
        <v>82</v>
      </c>
      <c r="D971" s="43" t="s">
        <v>486</v>
      </c>
      <c r="E971" s="198" t="s">
        <v>222</v>
      </c>
      <c r="F971" s="198"/>
      <c r="G971" s="42" t="s">
        <v>137</v>
      </c>
      <c r="H971" s="41">
        <v>1</v>
      </c>
      <c r="I971" s="40">
        <v>0.13</v>
      </c>
      <c r="J971" s="40">
        <v>0.13</v>
      </c>
    </row>
    <row r="972" spans="1:10" ht="22.5" customHeight="1" x14ac:dyDescent="0.2">
      <c r="A972" s="33" t="s">
        <v>131</v>
      </c>
      <c r="B972" s="34" t="s">
        <v>483</v>
      </c>
      <c r="C972" s="33" t="s">
        <v>82</v>
      </c>
      <c r="D972" s="33" t="s">
        <v>482</v>
      </c>
      <c r="E972" s="191" t="s">
        <v>311</v>
      </c>
      <c r="F972" s="191"/>
      <c r="G972" s="32" t="s">
        <v>126</v>
      </c>
      <c r="H972" s="31">
        <v>1.43E-5</v>
      </c>
      <c r="I972" s="30">
        <v>9620.16</v>
      </c>
      <c r="J972" s="30">
        <v>0.13</v>
      </c>
    </row>
    <row r="973" spans="1:10" x14ac:dyDescent="0.2">
      <c r="A973" s="29"/>
      <c r="B973" s="29"/>
      <c r="C973" s="29"/>
      <c r="D973" s="29"/>
      <c r="E973" s="29" t="s">
        <v>125</v>
      </c>
      <c r="F973" s="28">
        <v>0</v>
      </c>
      <c r="G973" s="29" t="s">
        <v>124</v>
      </c>
      <c r="H973" s="28">
        <v>0</v>
      </c>
      <c r="I973" s="29" t="s">
        <v>123</v>
      </c>
      <c r="J973" s="28">
        <v>0</v>
      </c>
    </row>
    <row r="974" spans="1:10" ht="12" thickBot="1" x14ac:dyDescent="0.25">
      <c r="A974" s="29"/>
      <c r="B974" s="29"/>
      <c r="C974" s="29"/>
      <c r="D974" s="29"/>
      <c r="E974" s="29" t="s">
        <v>122</v>
      </c>
      <c r="F974" s="28">
        <v>0.02</v>
      </c>
      <c r="G974" s="29"/>
      <c r="H974" s="192" t="s">
        <v>121</v>
      </c>
      <c r="I974" s="192"/>
      <c r="J974" s="28">
        <v>0.15</v>
      </c>
    </row>
    <row r="975" spans="1:10" ht="12" customHeight="1" thickTop="1" x14ac:dyDescent="0.2">
      <c r="A975" s="27"/>
      <c r="B975" s="27"/>
      <c r="C975" s="27"/>
      <c r="D975" s="27"/>
      <c r="E975" s="27"/>
      <c r="F975" s="27"/>
      <c r="G975" s="27"/>
      <c r="H975" s="27"/>
      <c r="I975" s="27"/>
      <c r="J975" s="27"/>
    </row>
    <row r="976" spans="1:10" x14ac:dyDescent="0.2">
      <c r="A976" s="47"/>
      <c r="B976" s="45" t="s">
        <v>8</v>
      </c>
      <c r="C976" s="47" t="s">
        <v>9</v>
      </c>
      <c r="D976" s="47" t="s">
        <v>10</v>
      </c>
      <c r="E976" s="194" t="s">
        <v>145</v>
      </c>
      <c r="F976" s="194"/>
      <c r="G976" s="46" t="s">
        <v>11</v>
      </c>
      <c r="H976" s="45" t="s">
        <v>12</v>
      </c>
      <c r="I976" s="45" t="s">
        <v>13</v>
      </c>
      <c r="J976" s="45" t="s">
        <v>15</v>
      </c>
    </row>
    <row r="977" spans="1:10" ht="22.5" x14ac:dyDescent="0.2">
      <c r="A977" s="43" t="s">
        <v>144</v>
      </c>
      <c r="B977" s="44" t="s">
        <v>485</v>
      </c>
      <c r="C977" s="43" t="s">
        <v>82</v>
      </c>
      <c r="D977" s="43" t="s">
        <v>484</v>
      </c>
      <c r="E977" s="198" t="s">
        <v>222</v>
      </c>
      <c r="F977" s="198"/>
      <c r="G977" s="42" t="s">
        <v>137</v>
      </c>
      <c r="H977" s="41">
        <v>1</v>
      </c>
      <c r="I977" s="40">
        <v>0.64</v>
      </c>
      <c r="J977" s="40">
        <v>0.64</v>
      </c>
    </row>
    <row r="978" spans="1:10" ht="22.5" customHeight="1" x14ac:dyDescent="0.2">
      <c r="A978" s="33" t="s">
        <v>131</v>
      </c>
      <c r="B978" s="34" t="s">
        <v>483</v>
      </c>
      <c r="C978" s="33" t="s">
        <v>82</v>
      </c>
      <c r="D978" s="33" t="s">
        <v>482</v>
      </c>
      <c r="E978" s="191" t="s">
        <v>311</v>
      </c>
      <c r="F978" s="191"/>
      <c r="G978" s="32" t="s">
        <v>126</v>
      </c>
      <c r="H978" s="31">
        <v>6.6699999999999995E-5</v>
      </c>
      <c r="I978" s="30">
        <v>9620.16</v>
      </c>
      <c r="J978" s="30">
        <v>0.64</v>
      </c>
    </row>
    <row r="979" spans="1:10" x14ac:dyDescent="0.2">
      <c r="A979" s="29"/>
      <c r="B979" s="29"/>
      <c r="C979" s="29"/>
      <c r="D979" s="29"/>
      <c r="E979" s="29" t="s">
        <v>125</v>
      </c>
      <c r="F979" s="28">
        <v>0</v>
      </c>
      <c r="G979" s="29" t="s">
        <v>124</v>
      </c>
      <c r="H979" s="28">
        <v>0</v>
      </c>
      <c r="I979" s="29" t="s">
        <v>123</v>
      </c>
      <c r="J979" s="28">
        <v>0</v>
      </c>
    </row>
    <row r="980" spans="1:10" ht="12" thickBot="1" x14ac:dyDescent="0.25">
      <c r="A980" s="29"/>
      <c r="B980" s="29"/>
      <c r="C980" s="29"/>
      <c r="D980" s="29"/>
      <c r="E980" s="29" t="s">
        <v>122</v>
      </c>
      <c r="F980" s="28">
        <v>0.13</v>
      </c>
      <c r="G980" s="29"/>
      <c r="H980" s="192" t="s">
        <v>121</v>
      </c>
      <c r="I980" s="192"/>
      <c r="J980" s="28">
        <v>0.77</v>
      </c>
    </row>
    <row r="981" spans="1:10" ht="12" customHeight="1" thickTop="1" x14ac:dyDescent="0.2">
      <c r="A981" s="27"/>
      <c r="B981" s="27"/>
      <c r="C981" s="27"/>
      <c r="D981" s="27"/>
      <c r="E981" s="27"/>
      <c r="F981" s="27"/>
      <c r="G981" s="27"/>
      <c r="H981" s="27"/>
      <c r="I981" s="27"/>
      <c r="J981" s="27"/>
    </row>
    <row r="982" spans="1:10" x14ac:dyDescent="0.2">
      <c r="A982" s="47"/>
      <c r="B982" s="45" t="s">
        <v>8</v>
      </c>
      <c r="C982" s="47" t="s">
        <v>9</v>
      </c>
      <c r="D982" s="47" t="s">
        <v>10</v>
      </c>
      <c r="E982" s="194" t="s">
        <v>145</v>
      </c>
      <c r="F982" s="194"/>
      <c r="G982" s="46" t="s">
        <v>11</v>
      </c>
      <c r="H982" s="45" t="s">
        <v>12</v>
      </c>
      <c r="I982" s="45" t="s">
        <v>13</v>
      </c>
      <c r="J982" s="45" t="s">
        <v>15</v>
      </c>
    </row>
    <row r="983" spans="1:10" ht="33.75" x14ac:dyDescent="0.2">
      <c r="A983" s="43" t="s">
        <v>144</v>
      </c>
      <c r="B983" s="44" t="s">
        <v>481</v>
      </c>
      <c r="C983" s="43" t="s">
        <v>82</v>
      </c>
      <c r="D983" s="43" t="s">
        <v>480</v>
      </c>
      <c r="E983" s="198" t="s">
        <v>222</v>
      </c>
      <c r="F983" s="198"/>
      <c r="G983" s="42" t="s">
        <v>137</v>
      </c>
      <c r="H983" s="41">
        <v>1</v>
      </c>
      <c r="I983" s="40">
        <v>8.7799999999999994</v>
      </c>
      <c r="J983" s="40">
        <v>8.7799999999999994</v>
      </c>
    </row>
    <row r="984" spans="1:10" ht="22.5" customHeight="1" x14ac:dyDescent="0.2">
      <c r="A984" s="33" t="s">
        <v>131</v>
      </c>
      <c r="B984" s="34" t="s">
        <v>479</v>
      </c>
      <c r="C984" s="33" t="s">
        <v>82</v>
      </c>
      <c r="D984" s="33" t="s">
        <v>478</v>
      </c>
      <c r="E984" s="191" t="s">
        <v>132</v>
      </c>
      <c r="F984" s="191"/>
      <c r="G984" s="32" t="s">
        <v>477</v>
      </c>
      <c r="H984" s="31">
        <v>1.44</v>
      </c>
      <c r="I984" s="30">
        <v>6.1</v>
      </c>
      <c r="J984" s="30">
        <v>8.7799999999999994</v>
      </c>
    </row>
    <row r="985" spans="1:10" x14ac:dyDescent="0.2">
      <c r="A985" s="29"/>
      <c r="B985" s="29"/>
      <c r="C985" s="29"/>
      <c r="D985" s="29"/>
      <c r="E985" s="29" t="s">
        <v>125</v>
      </c>
      <c r="F985" s="28">
        <v>0</v>
      </c>
      <c r="G985" s="29" t="s">
        <v>124</v>
      </c>
      <c r="H985" s="28">
        <v>0</v>
      </c>
      <c r="I985" s="29" t="s">
        <v>123</v>
      </c>
      <c r="J985" s="28">
        <v>0</v>
      </c>
    </row>
    <row r="986" spans="1:10" ht="12" thickBot="1" x14ac:dyDescent="0.25">
      <c r="A986" s="29"/>
      <c r="B986" s="29"/>
      <c r="C986" s="29"/>
      <c r="D986" s="29"/>
      <c r="E986" s="29" t="s">
        <v>122</v>
      </c>
      <c r="F986" s="28">
        <v>1.87</v>
      </c>
      <c r="G986" s="29"/>
      <c r="H986" s="192" t="s">
        <v>121</v>
      </c>
      <c r="I986" s="192"/>
      <c r="J986" s="28">
        <v>10.65</v>
      </c>
    </row>
    <row r="987" spans="1:10" ht="12" customHeight="1" thickTop="1" x14ac:dyDescent="0.2">
      <c r="A987" s="27"/>
      <c r="B987" s="27"/>
      <c r="C987" s="27"/>
      <c r="D987" s="27"/>
      <c r="E987" s="27"/>
      <c r="F987" s="27"/>
      <c r="G987" s="27"/>
      <c r="H987" s="27"/>
      <c r="I987" s="27"/>
      <c r="J987" s="27"/>
    </row>
    <row r="988" spans="1:10" x14ac:dyDescent="0.2">
      <c r="A988" s="47"/>
      <c r="B988" s="45" t="s">
        <v>8</v>
      </c>
      <c r="C988" s="47" t="s">
        <v>9</v>
      </c>
      <c r="D988" s="47" t="s">
        <v>10</v>
      </c>
      <c r="E988" s="194" t="s">
        <v>145</v>
      </c>
      <c r="F988" s="194"/>
      <c r="G988" s="46" t="s">
        <v>11</v>
      </c>
      <c r="H988" s="45" t="s">
        <v>12</v>
      </c>
      <c r="I988" s="45" t="s">
        <v>13</v>
      </c>
      <c r="J988" s="45" t="s">
        <v>15</v>
      </c>
    </row>
    <row r="989" spans="1:10" x14ac:dyDescent="0.2">
      <c r="A989" s="43" t="s">
        <v>144</v>
      </c>
      <c r="B989" s="44" t="s">
        <v>476</v>
      </c>
      <c r="C989" s="43" t="s">
        <v>54</v>
      </c>
      <c r="D989" s="43" t="s">
        <v>453</v>
      </c>
      <c r="E989" s="198" t="s">
        <v>344</v>
      </c>
      <c r="F989" s="198"/>
      <c r="G989" s="42" t="s">
        <v>35</v>
      </c>
      <c r="H989" s="41">
        <v>1</v>
      </c>
      <c r="I989" s="40">
        <v>16.350000000000001</v>
      </c>
      <c r="J989" s="40">
        <v>16.350000000000001</v>
      </c>
    </row>
    <row r="990" spans="1:10" ht="33.75" customHeight="1" x14ac:dyDescent="0.2">
      <c r="A990" s="194" t="s">
        <v>205</v>
      </c>
      <c r="B990" s="195" t="s">
        <v>8</v>
      </c>
      <c r="C990" s="194" t="s">
        <v>9</v>
      </c>
      <c r="D990" s="194" t="s">
        <v>204</v>
      </c>
      <c r="E990" s="195" t="s">
        <v>165</v>
      </c>
      <c r="F990" s="196" t="s">
        <v>203</v>
      </c>
      <c r="G990" s="195"/>
      <c r="H990" s="196" t="s">
        <v>202</v>
      </c>
      <c r="I990" s="195"/>
      <c r="J990" s="195" t="s">
        <v>162</v>
      </c>
    </row>
    <row r="991" spans="1:10" x14ac:dyDescent="0.2">
      <c r="A991" s="195"/>
      <c r="B991" s="195"/>
      <c r="C991" s="195"/>
      <c r="D991" s="195"/>
      <c r="E991" s="195"/>
      <c r="F991" s="45" t="s">
        <v>201</v>
      </c>
      <c r="G991" s="45" t="s">
        <v>200</v>
      </c>
      <c r="H991" s="45" t="s">
        <v>201</v>
      </c>
      <c r="I991" s="45" t="s">
        <v>200</v>
      </c>
      <c r="J991" s="195"/>
    </row>
    <row r="992" spans="1:10" x14ac:dyDescent="0.2">
      <c r="A992" s="33" t="s">
        <v>131</v>
      </c>
      <c r="B992" s="34" t="s">
        <v>475</v>
      </c>
      <c r="C992" s="33" t="s">
        <v>54</v>
      </c>
      <c r="D992" s="33" t="s">
        <v>474</v>
      </c>
      <c r="E992" s="31">
        <v>1</v>
      </c>
      <c r="F992" s="30">
        <v>1</v>
      </c>
      <c r="G992" s="30">
        <v>0</v>
      </c>
      <c r="H992" s="50">
        <v>42.270600000000002</v>
      </c>
      <c r="I992" s="50">
        <v>36.424799999999998</v>
      </c>
      <c r="J992" s="50">
        <v>42.270600000000002</v>
      </c>
    </row>
    <row r="993" spans="1:10" ht="12" customHeight="1" x14ac:dyDescent="0.2">
      <c r="A993" s="33" t="s">
        <v>131</v>
      </c>
      <c r="B993" s="34" t="s">
        <v>465</v>
      </c>
      <c r="C993" s="33" t="s">
        <v>54</v>
      </c>
      <c r="D993" s="33" t="s">
        <v>464</v>
      </c>
      <c r="E993" s="31">
        <v>1</v>
      </c>
      <c r="F993" s="30">
        <v>1</v>
      </c>
      <c r="G993" s="30">
        <v>0</v>
      </c>
      <c r="H993" s="50">
        <v>26.813300000000002</v>
      </c>
      <c r="I993" s="50">
        <v>5.5933000000000002</v>
      </c>
      <c r="J993" s="50">
        <v>26.813300000000002</v>
      </c>
    </row>
    <row r="994" spans="1:10" x14ac:dyDescent="0.2">
      <c r="A994" s="197"/>
      <c r="B994" s="197"/>
      <c r="C994" s="197"/>
      <c r="D994" s="197"/>
      <c r="E994" s="197"/>
      <c r="F994" s="197" t="s">
        <v>197</v>
      </c>
      <c r="G994" s="197"/>
      <c r="H994" s="197"/>
      <c r="I994" s="197"/>
      <c r="J994" s="48">
        <v>69.0839</v>
      </c>
    </row>
    <row r="995" spans="1:10" x14ac:dyDescent="0.2">
      <c r="A995" s="47" t="s">
        <v>196</v>
      </c>
      <c r="B995" s="45" t="s">
        <v>8</v>
      </c>
      <c r="C995" s="47" t="s">
        <v>9</v>
      </c>
      <c r="D995" s="47" t="s">
        <v>127</v>
      </c>
      <c r="E995" s="45" t="s">
        <v>165</v>
      </c>
      <c r="F995" s="195" t="s">
        <v>195</v>
      </c>
      <c r="G995" s="195"/>
      <c r="H995" s="195"/>
      <c r="I995" s="195"/>
      <c r="J995" s="45" t="s">
        <v>162</v>
      </c>
    </row>
    <row r="996" spans="1:10" x14ac:dyDescent="0.2">
      <c r="A996" s="33" t="s">
        <v>131</v>
      </c>
      <c r="B996" s="34" t="s">
        <v>459</v>
      </c>
      <c r="C996" s="33" t="s">
        <v>54</v>
      </c>
      <c r="D996" s="33" t="s">
        <v>458</v>
      </c>
      <c r="E996" s="31">
        <v>1</v>
      </c>
      <c r="F996" s="33"/>
      <c r="G996" s="33"/>
      <c r="H996" s="33"/>
      <c r="I996" s="50">
        <v>20.849399999999999</v>
      </c>
      <c r="J996" s="50">
        <v>20.849399999999999</v>
      </c>
    </row>
    <row r="997" spans="1:10" ht="11.25" customHeight="1" x14ac:dyDescent="0.2">
      <c r="A997" s="33" t="s">
        <v>131</v>
      </c>
      <c r="B997" s="34" t="s">
        <v>473</v>
      </c>
      <c r="C997" s="33" t="s">
        <v>54</v>
      </c>
      <c r="D997" s="33" t="s">
        <v>472</v>
      </c>
      <c r="E997" s="31">
        <v>2</v>
      </c>
      <c r="F997" s="33"/>
      <c r="G997" s="33"/>
      <c r="H997" s="33"/>
      <c r="I997" s="50">
        <v>30.0916</v>
      </c>
      <c r="J997" s="50">
        <v>60.183199999999999</v>
      </c>
    </row>
    <row r="998" spans="1:10" x14ac:dyDescent="0.2">
      <c r="A998" s="197"/>
      <c r="B998" s="197"/>
      <c r="C998" s="197"/>
      <c r="D998" s="197"/>
      <c r="E998" s="197"/>
      <c r="F998" s="197" t="s">
        <v>190</v>
      </c>
      <c r="G998" s="197"/>
      <c r="H998" s="197"/>
      <c r="I998" s="197"/>
      <c r="J998" s="48">
        <v>81.032600000000002</v>
      </c>
    </row>
    <row r="999" spans="1:10" x14ac:dyDescent="0.2">
      <c r="A999" s="197"/>
      <c r="B999" s="197"/>
      <c r="C999" s="197"/>
      <c r="D999" s="197"/>
      <c r="E999" s="197"/>
      <c r="F999" s="197" t="s">
        <v>189</v>
      </c>
      <c r="G999" s="197"/>
      <c r="H999" s="197"/>
      <c r="I999" s="197"/>
      <c r="J999" s="48">
        <v>0</v>
      </c>
    </row>
    <row r="1000" spans="1:10" x14ac:dyDescent="0.2">
      <c r="A1000" s="197"/>
      <c r="B1000" s="197"/>
      <c r="C1000" s="197"/>
      <c r="D1000" s="197"/>
      <c r="E1000" s="197"/>
      <c r="F1000" s="197" t="s">
        <v>188</v>
      </c>
      <c r="G1000" s="197"/>
      <c r="H1000" s="197"/>
      <c r="I1000" s="197"/>
      <c r="J1000" s="48">
        <v>150.1165</v>
      </c>
    </row>
    <row r="1001" spans="1:10" ht="11.25" customHeight="1" x14ac:dyDescent="0.2">
      <c r="A1001" s="197"/>
      <c r="B1001" s="197"/>
      <c r="C1001" s="197"/>
      <c r="D1001" s="197"/>
      <c r="E1001" s="197"/>
      <c r="F1001" s="197" t="s">
        <v>187</v>
      </c>
      <c r="G1001" s="197"/>
      <c r="H1001" s="197"/>
      <c r="I1001" s="197"/>
      <c r="J1001" s="48">
        <v>0</v>
      </c>
    </row>
    <row r="1002" spans="1:10" ht="11.25" customHeight="1" x14ac:dyDescent="0.2">
      <c r="A1002" s="197"/>
      <c r="B1002" s="197"/>
      <c r="C1002" s="197"/>
      <c r="D1002" s="197"/>
      <c r="E1002" s="197"/>
      <c r="F1002" s="197" t="s">
        <v>186</v>
      </c>
      <c r="G1002" s="197"/>
      <c r="H1002" s="197"/>
      <c r="I1002" s="197"/>
      <c r="J1002" s="48">
        <v>0</v>
      </c>
    </row>
    <row r="1003" spans="1:10" x14ac:dyDescent="0.2">
      <c r="A1003" s="197"/>
      <c r="B1003" s="197"/>
      <c r="C1003" s="197"/>
      <c r="D1003" s="197"/>
      <c r="E1003" s="197"/>
      <c r="F1003" s="197" t="s">
        <v>185</v>
      </c>
      <c r="G1003" s="197"/>
      <c r="H1003" s="197"/>
      <c r="I1003" s="197"/>
      <c r="J1003" s="48">
        <v>19.149999999999999</v>
      </c>
    </row>
    <row r="1004" spans="1:10" x14ac:dyDescent="0.2">
      <c r="A1004" s="197"/>
      <c r="B1004" s="197"/>
      <c r="C1004" s="197"/>
      <c r="D1004" s="197"/>
      <c r="E1004" s="197"/>
      <c r="F1004" s="197" t="s">
        <v>184</v>
      </c>
      <c r="G1004" s="197"/>
      <c r="H1004" s="197"/>
      <c r="I1004" s="197"/>
      <c r="J1004" s="48">
        <v>7.8390000000000004</v>
      </c>
    </row>
    <row r="1005" spans="1:10" ht="11.25" customHeight="1" x14ac:dyDescent="0.2">
      <c r="A1005" s="47" t="s">
        <v>183</v>
      </c>
      <c r="B1005" s="45" t="s">
        <v>9</v>
      </c>
      <c r="C1005" s="47" t="s">
        <v>8</v>
      </c>
      <c r="D1005" s="47" t="s">
        <v>132</v>
      </c>
      <c r="E1005" s="45" t="s">
        <v>165</v>
      </c>
      <c r="F1005" s="45" t="s">
        <v>164</v>
      </c>
      <c r="G1005" s="195" t="s">
        <v>170</v>
      </c>
      <c r="H1005" s="195"/>
      <c r="I1005" s="195"/>
      <c r="J1005" s="45" t="s">
        <v>162</v>
      </c>
    </row>
    <row r="1006" spans="1:10" ht="11.25" customHeight="1" x14ac:dyDescent="0.2">
      <c r="A1006" s="33" t="s">
        <v>131</v>
      </c>
      <c r="B1006" s="34" t="s">
        <v>54</v>
      </c>
      <c r="C1006" s="33" t="s">
        <v>470</v>
      </c>
      <c r="D1006" s="33" t="s">
        <v>471</v>
      </c>
      <c r="E1006" s="31">
        <v>0.112</v>
      </c>
      <c r="F1006" s="32" t="s">
        <v>180</v>
      </c>
      <c r="G1006" s="199">
        <v>75.940200000000004</v>
      </c>
      <c r="H1006" s="199"/>
      <c r="I1006" s="191"/>
      <c r="J1006" s="50">
        <v>8.5053000000000001</v>
      </c>
    </row>
    <row r="1007" spans="1:10" ht="11.25" customHeight="1" x14ac:dyDescent="0.2">
      <c r="A1007" s="197"/>
      <c r="B1007" s="197"/>
      <c r="C1007" s="197"/>
      <c r="D1007" s="197"/>
      <c r="E1007" s="197"/>
      <c r="F1007" s="197" t="s">
        <v>179</v>
      </c>
      <c r="G1007" s="197"/>
      <c r="H1007" s="197"/>
      <c r="I1007" s="197"/>
      <c r="J1007" s="48">
        <v>8.5053000000000001</v>
      </c>
    </row>
    <row r="1008" spans="1:10" ht="11.25" customHeight="1" x14ac:dyDescent="0.2">
      <c r="A1008" s="47" t="s">
        <v>172</v>
      </c>
      <c r="B1008" s="45" t="s">
        <v>9</v>
      </c>
      <c r="C1008" s="47" t="s">
        <v>131</v>
      </c>
      <c r="D1008" s="47" t="s">
        <v>171</v>
      </c>
      <c r="E1008" s="45" t="s">
        <v>8</v>
      </c>
      <c r="F1008" s="45" t="s">
        <v>165</v>
      </c>
      <c r="G1008" s="46" t="s">
        <v>164</v>
      </c>
      <c r="H1008" s="195" t="s">
        <v>170</v>
      </c>
      <c r="I1008" s="195"/>
      <c r="J1008" s="45" t="s">
        <v>162</v>
      </c>
    </row>
    <row r="1009" spans="1:10" ht="11.25" customHeight="1" x14ac:dyDescent="0.2">
      <c r="A1009" s="38" t="s">
        <v>169</v>
      </c>
      <c r="B1009" s="39" t="s">
        <v>54</v>
      </c>
      <c r="C1009" s="38" t="s">
        <v>470</v>
      </c>
      <c r="D1009" s="38" t="s">
        <v>168</v>
      </c>
      <c r="E1009" s="39">
        <v>5914655</v>
      </c>
      <c r="F1009" s="36">
        <v>1.1E-4</v>
      </c>
      <c r="G1009" s="37" t="s">
        <v>62</v>
      </c>
      <c r="H1009" s="201">
        <v>33.049999999999997</v>
      </c>
      <c r="I1009" s="200"/>
      <c r="J1009" s="49">
        <v>3.5999999999999999E-3</v>
      </c>
    </row>
    <row r="1010" spans="1:10" ht="11.25" customHeight="1" x14ac:dyDescent="0.2">
      <c r="A1010" s="197"/>
      <c r="B1010" s="197"/>
      <c r="C1010" s="197"/>
      <c r="D1010" s="197"/>
      <c r="E1010" s="197"/>
      <c r="F1010" s="197" t="s">
        <v>167</v>
      </c>
      <c r="G1010" s="197"/>
      <c r="H1010" s="197"/>
      <c r="I1010" s="197"/>
      <c r="J1010" s="48">
        <v>3.5999999999999999E-3</v>
      </c>
    </row>
    <row r="1011" spans="1:10" ht="11.25" customHeight="1" x14ac:dyDescent="0.2">
      <c r="A1011" s="47" t="s">
        <v>166</v>
      </c>
      <c r="B1011" s="45" t="s">
        <v>9</v>
      </c>
      <c r="C1011" s="47" t="s">
        <v>131</v>
      </c>
      <c r="D1011" s="47" t="s">
        <v>156</v>
      </c>
      <c r="E1011" s="45" t="s">
        <v>165</v>
      </c>
      <c r="F1011" s="45" t="s">
        <v>164</v>
      </c>
      <c r="G1011" s="196" t="s">
        <v>163</v>
      </c>
      <c r="H1011" s="195"/>
      <c r="I1011" s="195"/>
      <c r="J1011" s="45" t="s">
        <v>162</v>
      </c>
    </row>
    <row r="1012" spans="1:10" ht="11.25" customHeight="1" x14ac:dyDescent="0.2">
      <c r="A1012" s="46"/>
      <c r="B1012" s="46"/>
      <c r="C1012" s="46"/>
      <c r="D1012" s="46"/>
      <c r="E1012" s="46"/>
      <c r="F1012" s="46"/>
      <c r="G1012" s="46" t="s">
        <v>161</v>
      </c>
      <c r="H1012" s="46" t="s">
        <v>160</v>
      </c>
      <c r="I1012" s="46" t="s">
        <v>159</v>
      </c>
      <c r="J1012" s="46"/>
    </row>
    <row r="1013" spans="1:10" ht="33.75" x14ac:dyDescent="0.2">
      <c r="A1013" s="38" t="s">
        <v>156</v>
      </c>
      <c r="B1013" s="39" t="s">
        <v>54</v>
      </c>
      <c r="C1013" s="38" t="s">
        <v>470</v>
      </c>
      <c r="D1013" s="38" t="s">
        <v>469</v>
      </c>
      <c r="E1013" s="36">
        <v>1.1E-4</v>
      </c>
      <c r="F1013" s="37" t="s">
        <v>66</v>
      </c>
      <c r="G1013" s="39" t="s">
        <v>842</v>
      </c>
      <c r="H1013" s="39" t="s">
        <v>153</v>
      </c>
      <c r="I1013" s="39" t="s">
        <v>843</v>
      </c>
      <c r="J1013" s="49">
        <v>0</v>
      </c>
    </row>
    <row r="1014" spans="1:10" ht="11.25" customHeight="1" x14ac:dyDescent="0.2">
      <c r="A1014" s="197"/>
      <c r="B1014" s="197"/>
      <c r="C1014" s="197"/>
      <c r="D1014" s="197"/>
      <c r="E1014" s="197"/>
      <c r="F1014" s="197" t="s">
        <v>152</v>
      </c>
      <c r="G1014" s="197"/>
      <c r="H1014" s="197"/>
      <c r="I1014" s="197"/>
      <c r="J1014" s="48">
        <v>0</v>
      </c>
    </row>
    <row r="1015" spans="1:10" ht="11.25" customHeight="1" x14ac:dyDescent="0.2">
      <c r="A1015" s="29"/>
      <c r="B1015" s="29"/>
      <c r="C1015" s="29"/>
      <c r="D1015" s="29"/>
      <c r="E1015" s="29" t="s">
        <v>125</v>
      </c>
      <c r="F1015" s="28">
        <v>1.9914503887910249</v>
      </c>
      <c r="G1015" s="29" t="s">
        <v>124</v>
      </c>
      <c r="H1015" s="28">
        <v>2.2400000000000002</v>
      </c>
      <c r="I1015" s="29" t="s">
        <v>123</v>
      </c>
      <c r="J1015" s="28">
        <v>4.2326286563364439</v>
      </c>
    </row>
    <row r="1016" spans="1:10" ht="12" thickBot="1" x14ac:dyDescent="0.25">
      <c r="A1016" s="29"/>
      <c r="B1016" s="29"/>
      <c r="C1016" s="29"/>
      <c r="D1016" s="29"/>
      <c r="E1016" s="29" t="s">
        <v>122</v>
      </c>
      <c r="F1016" s="28">
        <v>3.49</v>
      </c>
      <c r="G1016" s="29"/>
      <c r="H1016" s="192" t="s">
        <v>121</v>
      </c>
      <c r="I1016" s="192"/>
      <c r="J1016" s="28">
        <v>19.84</v>
      </c>
    </row>
    <row r="1017" spans="1:10" ht="11.25" customHeight="1" thickTop="1" x14ac:dyDescent="0.2">
      <c r="A1017" s="27"/>
      <c r="B1017" s="27"/>
      <c r="C1017" s="27"/>
      <c r="D1017" s="27"/>
      <c r="E1017" s="27"/>
      <c r="F1017" s="27"/>
      <c r="G1017" s="27"/>
      <c r="H1017" s="27"/>
      <c r="I1017" s="27"/>
      <c r="J1017" s="27"/>
    </row>
    <row r="1018" spans="1:10" ht="11.25" customHeight="1" x14ac:dyDescent="0.2">
      <c r="A1018" s="47"/>
      <c r="B1018" s="45" t="s">
        <v>8</v>
      </c>
      <c r="C1018" s="47" t="s">
        <v>9</v>
      </c>
      <c r="D1018" s="47" t="s">
        <v>10</v>
      </c>
      <c r="E1018" s="194" t="s">
        <v>145</v>
      </c>
      <c r="F1018" s="194"/>
      <c r="G1018" s="46" t="s">
        <v>11</v>
      </c>
      <c r="H1018" s="45" t="s">
        <v>12</v>
      </c>
      <c r="I1018" s="45" t="s">
        <v>13</v>
      </c>
      <c r="J1018" s="45" t="s">
        <v>15</v>
      </c>
    </row>
    <row r="1019" spans="1:10" x14ac:dyDescent="0.2">
      <c r="A1019" s="43" t="s">
        <v>144</v>
      </c>
      <c r="B1019" s="44" t="s">
        <v>468</v>
      </c>
      <c r="C1019" s="43" t="s">
        <v>54</v>
      </c>
      <c r="D1019" s="43" t="s">
        <v>207</v>
      </c>
      <c r="E1019" s="198" t="s">
        <v>344</v>
      </c>
      <c r="F1019" s="198"/>
      <c r="G1019" s="42" t="s">
        <v>35</v>
      </c>
      <c r="H1019" s="41">
        <v>1</v>
      </c>
      <c r="I1019" s="40">
        <v>550.58000000000004</v>
      </c>
      <c r="J1019" s="40">
        <v>550.58000000000004</v>
      </c>
    </row>
    <row r="1020" spans="1:10" x14ac:dyDescent="0.2">
      <c r="A1020" s="194" t="s">
        <v>205</v>
      </c>
      <c r="B1020" s="195" t="s">
        <v>8</v>
      </c>
      <c r="C1020" s="194" t="s">
        <v>9</v>
      </c>
      <c r="D1020" s="194" t="s">
        <v>204</v>
      </c>
      <c r="E1020" s="195" t="s">
        <v>165</v>
      </c>
      <c r="F1020" s="196" t="s">
        <v>203</v>
      </c>
      <c r="G1020" s="195"/>
      <c r="H1020" s="196" t="s">
        <v>202</v>
      </c>
      <c r="I1020" s="195"/>
      <c r="J1020" s="195" t="s">
        <v>162</v>
      </c>
    </row>
    <row r="1021" spans="1:10" ht="11.25" customHeight="1" x14ac:dyDescent="0.2">
      <c r="A1021" s="195"/>
      <c r="B1021" s="195"/>
      <c r="C1021" s="195"/>
      <c r="D1021" s="195"/>
      <c r="E1021" s="195"/>
      <c r="F1021" s="45" t="s">
        <v>201</v>
      </c>
      <c r="G1021" s="45" t="s">
        <v>200</v>
      </c>
      <c r="H1021" s="45" t="s">
        <v>201</v>
      </c>
      <c r="I1021" s="45" t="s">
        <v>200</v>
      </c>
      <c r="J1021" s="195"/>
    </row>
    <row r="1022" spans="1:10" x14ac:dyDescent="0.2">
      <c r="A1022" s="33" t="s">
        <v>131</v>
      </c>
      <c r="B1022" s="34" t="s">
        <v>467</v>
      </c>
      <c r="C1022" s="33" t="s">
        <v>54</v>
      </c>
      <c r="D1022" s="33" t="s">
        <v>466</v>
      </c>
      <c r="E1022" s="31">
        <v>0.15060000000000001</v>
      </c>
      <c r="F1022" s="30">
        <v>1</v>
      </c>
      <c r="G1022" s="30">
        <v>0</v>
      </c>
      <c r="H1022" s="50">
        <v>0.20549999999999999</v>
      </c>
      <c r="I1022" s="50">
        <v>0.1363</v>
      </c>
      <c r="J1022" s="50">
        <v>3.09E-2</v>
      </c>
    </row>
    <row r="1023" spans="1:10" ht="12" customHeight="1" x14ac:dyDescent="0.2">
      <c r="A1023" s="33" t="s">
        <v>131</v>
      </c>
      <c r="B1023" s="34" t="s">
        <v>465</v>
      </c>
      <c r="C1023" s="33" t="s">
        <v>54</v>
      </c>
      <c r="D1023" s="33" t="s">
        <v>464</v>
      </c>
      <c r="E1023" s="31">
        <v>0.48193000000000003</v>
      </c>
      <c r="F1023" s="30">
        <v>1</v>
      </c>
      <c r="G1023" s="30">
        <v>0</v>
      </c>
      <c r="H1023" s="50">
        <v>26.813300000000002</v>
      </c>
      <c r="I1023" s="50">
        <v>5.5933000000000002</v>
      </c>
      <c r="J1023" s="50">
        <v>12.9221</v>
      </c>
    </row>
    <row r="1024" spans="1:10" x14ac:dyDescent="0.2">
      <c r="A1024" s="33" t="s">
        <v>131</v>
      </c>
      <c r="B1024" s="34" t="s">
        <v>463</v>
      </c>
      <c r="C1024" s="33" t="s">
        <v>54</v>
      </c>
      <c r="D1024" s="33" t="s">
        <v>462</v>
      </c>
      <c r="E1024" s="31">
        <v>0.20080000000000001</v>
      </c>
      <c r="F1024" s="30">
        <v>1</v>
      </c>
      <c r="G1024" s="30">
        <v>0</v>
      </c>
      <c r="H1024" s="50">
        <v>14.9579</v>
      </c>
      <c r="I1024" s="50">
        <v>9.5081000000000007</v>
      </c>
      <c r="J1024" s="50">
        <v>3.0034999999999998</v>
      </c>
    </row>
    <row r="1025" spans="1:10" x14ac:dyDescent="0.2">
      <c r="A1025" s="33" t="s">
        <v>131</v>
      </c>
      <c r="B1025" s="34" t="s">
        <v>461</v>
      </c>
      <c r="C1025" s="33" t="s">
        <v>54</v>
      </c>
      <c r="D1025" s="33" t="s">
        <v>460</v>
      </c>
      <c r="E1025" s="31">
        <v>0.48193000000000003</v>
      </c>
      <c r="F1025" s="30">
        <v>1</v>
      </c>
      <c r="G1025" s="30">
        <v>0</v>
      </c>
      <c r="H1025" s="50">
        <v>13.767799999999999</v>
      </c>
      <c r="I1025" s="50">
        <v>8.7515999999999998</v>
      </c>
      <c r="J1025" s="50">
        <v>6.6351000000000004</v>
      </c>
    </row>
    <row r="1026" spans="1:10" x14ac:dyDescent="0.2">
      <c r="A1026" s="197"/>
      <c r="B1026" s="197"/>
      <c r="C1026" s="197"/>
      <c r="D1026" s="197"/>
      <c r="E1026" s="197"/>
      <c r="F1026" s="197" t="s">
        <v>197</v>
      </c>
      <c r="G1026" s="197"/>
      <c r="H1026" s="197"/>
      <c r="I1026" s="197"/>
      <c r="J1026" s="48">
        <v>22.5916</v>
      </c>
    </row>
    <row r="1027" spans="1:10" ht="11.25" customHeight="1" x14ac:dyDescent="0.2">
      <c r="A1027" s="47" t="s">
        <v>196</v>
      </c>
      <c r="B1027" s="45" t="s">
        <v>8</v>
      </c>
      <c r="C1027" s="47" t="s">
        <v>9</v>
      </c>
      <c r="D1027" s="47" t="s">
        <v>127</v>
      </c>
      <c r="E1027" s="45" t="s">
        <v>165</v>
      </c>
      <c r="F1027" s="195" t="s">
        <v>195</v>
      </c>
      <c r="G1027" s="195"/>
      <c r="H1027" s="195"/>
      <c r="I1027" s="195"/>
      <c r="J1027" s="45" t="s">
        <v>162</v>
      </c>
    </row>
    <row r="1028" spans="1:10" x14ac:dyDescent="0.2">
      <c r="A1028" s="33" t="s">
        <v>131</v>
      </c>
      <c r="B1028" s="34" t="s">
        <v>459</v>
      </c>
      <c r="C1028" s="33" t="s">
        <v>54</v>
      </c>
      <c r="D1028" s="33" t="s">
        <v>458</v>
      </c>
      <c r="E1028" s="31">
        <v>2</v>
      </c>
      <c r="F1028" s="33"/>
      <c r="G1028" s="33"/>
      <c r="H1028" s="33"/>
      <c r="I1028" s="50">
        <v>20.849399999999999</v>
      </c>
      <c r="J1028" s="50">
        <v>41.698799999999999</v>
      </c>
    </row>
    <row r="1029" spans="1:10" x14ac:dyDescent="0.2">
      <c r="A1029" s="33" t="s">
        <v>131</v>
      </c>
      <c r="B1029" s="34" t="s">
        <v>194</v>
      </c>
      <c r="C1029" s="33" t="s">
        <v>54</v>
      </c>
      <c r="D1029" s="33" t="s">
        <v>193</v>
      </c>
      <c r="E1029" s="31">
        <v>1</v>
      </c>
      <c r="F1029" s="33"/>
      <c r="G1029" s="33"/>
      <c r="H1029" s="33"/>
      <c r="I1029" s="50">
        <v>30.9298</v>
      </c>
      <c r="J1029" s="50">
        <v>30.9298</v>
      </c>
    </row>
    <row r="1030" spans="1:10" x14ac:dyDescent="0.2">
      <c r="A1030" s="33" t="s">
        <v>131</v>
      </c>
      <c r="B1030" s="34" t="s">
        <v>457</v>
      </c>
      <c r="C1030" s="33" t="s">
        <v>54</v>
      </c>
      <c r="D1030" s="33" t="s">
        <v>456</v>
      </c>
      <c r="E1030" s="31">
        <v>1</v>
      </c>
      <c r="F1030" s="33"/>
      <c r="G1030" s="33"/>
      <c r="H1030" s="33"/>
      <c r="I1030" s="50">
        <v>27.9117</v>
      </c>
      <c r="J1030" s="50">
        <v>27.9117</v>
      </c>
    </row>
    <row r="1031" spans="1:10" x14ac:dyDescent="0.2">
      <c r="A1031" s="33" t="s">
        <v>131</v>
      </c>
      <c r="B1031" s="34" t="s">
        <v>192</v>
      </c>
      <c r="C1031" s="33" t="s">
        <v>54</v>
      </c>
      <c r="D1031" s="33" t="s">
        <v>191</v>
      </c>
      <c r="E1031" s="31">
        <v>2</v>
      </c>
      <c r="F1031" s="33"/>
      <c r="G1031" s="33"/>
      <c r="H1031" s="33"/>
      <c r="I1031" s="50">
        <v>20.832899999999999</v>
      </c>
      <c r="J1031" s="50">
        <v>41.665799999999997</v>
      </c>
    </row>
    <row r="1032" spans="1:10" x14ac:dyDescent="0.2">
      <c r="A1032" s="197"/>
      <c r="B1032" s="197"/>
      <c r="C1032" s="197"/>
      <c r="D1032" s="197"/>
      <c r="E1032" s="197"/>
      <c r="F1032" s="197" t="s">
        <v>190</v>
      </c>
      <c r="G1032" s="197"/>
      <c r="H1032" s="197"/>
      <c r="I1032" s="197"/>
      <c r="J1032" s="48">
        <v>142.20609999999999</v>
      </c>
    </row>
    <row r="1033" spans="1:10" ht="11.25" customHeight="1" x14ac:dyDescent="0.2">
      <c r="A1033" s="197"/>
      <c r="B1033" s="197"/>
      <c r="C1033" s="197"/>
      <c r="D1033" s="197"/>
      <c r="E1033" s="197"/>
      <c r="F1033" s="197" t="s">
        <v>189</v>
      </c>
      <c r="G1033" s="197"/>
      <c r="H1033" s="197"/>
      <c r="I1033" s="197"/>
      <c r="J1033" s="48">
        <v>0</v>
      </c>
    </row>
    <row r="1034" spans="1:10" ht="11.25" customHeight="1" x14ac:dyDescent="0.2">
      <c r="A1034" s="197"/>
      <c r="B1034" s="197"/>
      <c r="C1034" s="197"/>
      <c r="D1034" s="197"/>
      <c r="E1034" s="197"/>
      <c r="F1034" s="197" t="s">
        <v>188</v>
      </c>
      <c r="G1034" s="197"/>
      <c r="H1034" s="197"/>
      <c r="I1034" s="197"/>
      <c r="J1034" s="48">
        <v>164.79769999999999</v>
      </c>
    </row>
    <row r="1035" spans="1:10" x14ac:dyDescent="0.2">
      <c r="A1035" s="197"/>
      <c r="B1035" s="197"/>
      <c r="C1035" s="197"/>
      <c r="D1035" s="197"/>
      <c r="E1035" s="197"/>
      <c r="F1035" s="197" t="s">
        <v>187</v>
      </c>
      <c r="G1035" s="197"/>
      <c r="H1035" s="197"/>
      <c r="I1035" s="197"/>
      <c r="J1035" s="48">
        <v>0</v>
      </c>
    </row>
    <row r="1036" spans="1:10" x14ac:dyDescent="0.2">
      <c r="A1036" s="197"/>
      <c r="B1036" s="197"/>
      <c r="C1036" s="197"/>
      <c r="D1036" s="197"/>
      <c r="E1036" s="197"/>
      <c r="F1036" s="197" t="s">
        <v>186</v>
      </c>
      <c r="G1036" s="197"/>
      <c r="H1036" s="197"/>
      <c r="I1036" s="197"/>
      <c r="J1036" s="48">
        <v>0</v>
      </c>
    </row>
    <row r="1037" spans="1:10" x14ac:dyDescent="0.2">
      <c r="A1037" s="197"/>
      <c r="B1037" s="197"/>
      <c r="C1037" s="197"/>
      <c r="D1037" s="197"/>
      <c r="E1037" s="197"/>
      <c r="F1037" s="197" t="s">
        <v>185</v>
      </c>
      <c r="G1037" s="197"/>
      <c r="H1037" s="197"/>
      <c r="I1037" s="197"/>
      <c r="J1037" s="48">
        <v>4</v>
      </c>
    </row>
    <row r="1038" spans="1:10" x14ac:dyDescent="0.2">
      <c r="A1038" s="197"/>
      <c r="B1038" s="197"/>
      <c r="C1038" s="197"/>
      <c r="D1038" s="197"/>
      <c r="E1038" s="197"/>
      <c r="F1038" s="197" t="s">
        <v>184</v>
      </c>
      <c r="G1038" s="197"/>
      <c r="H1038" s="197"/>
      <c r="I1038" s="197"/>
      <c r="J1038" s="48">
        <v>41.199399999999997</v>
      </c>
    </row>
    <row r="1039" spans="1:10" ht="11.25" customHeight="1" x14ac:dyDescent="0.2">
      <c r="A1039" s="47" t="s">
        <v>183</v>
      </c>
      <c r="B1039" s="45" t="s">
        <v>9</v>
      </c>
      <c r="C1039" s="47" t="s">
        <v>8</v>
      </c>
      <c r="D1039" s="47" t="s">
        <v>132</v>
      </c>
      <c r="E1039" s="45" t="s">
        <v>165</v>
      </c>
      <c r="F1039" s="45" t="s">
        <v>164</v>
      </c>
      <c r="G1039" s="195" t="s">
        <v>170</v>
      </c>
      <c r="H1039" s="195"/>
      <c r="I1039" s="195"/>
      <c r="J1039" s="45" t="s">
        <v>162</v>
      </c>
    </row>
    <row r="1040" spans="1:10" ht="11.25" customHeight="1" x14ac:dyDescent="0.2">
      <c r="A1040" s="33" t="s">
        <v>131</v>
      </c>
      <c r="B1040" s="34" t="s">
        <v>54</v>
      </c>
      <c r="C1040" s="33" t="s">
        <v>451</v>
      </c>
      <c r="D1040" s="33" t="s">
        <v>455</v>
      </c>
      <c r="E1040" s="31">
        <v>11.775</v>
      </c>
      <c r="F1040" s="32" t="s">
        <v>180</v>
      </c>
      <c r="G1040" s="199">
        <v>11.2841</v>
      </c>
      <c r="H1040" s="199"/>
      <c r="I1040" s="191"/>
      <c r="J1040" s="50">
        <v>132.87029999999999</v>
      </c>
    </row>
    <row r="1041" spans="1:10" ht="11.25" customHeight="1" x14ac:dyDescent="0.2">
      <c r="A1041" s="33" t="s">
        <v>131</v>
      </c>
      <c r="B1041" s="34" t="s">
        <v>54</v>
      </c>
      <c r="C1041" s="33" t="s">
        <v>449</v>
      </c>
      <c r="D1041" s="33" t="s">
        <v>454</v>
      </c>
      <c r="E1041" s="31">
        <v>1</v>
      </c>
      <c r="F1041" s="32" t="s">
        <v>35</v>
      </c>
      <c r="G1041" s="199">
        <v>359.75920000000002</v>
      </c>
      <c r="H1041" s="199"/>
      <c r="I1041" s="191"/>
      <c r="J1041" s="50">
        <v>359.75920000000002</v>
      </c>
    </row>
    <row r="1042" spans="1:10" ht="11.25" customHeight="1" x14ac:dyDescent="0.2">
      <c r="A1042" s="197"/>
      <c r="B1042" s="197"/>
      <c r="C1042" s="197"/>
      <c r="D1042" s="197"/>
      <c r="E1042" s="197"/>
      <c r="F1042" s="197" t="s">
        <v>179</v>
      </c>
      <c r="G1042" s="197"/>
      <c r="H1042" s="197"/>
      <c r="I1042" s="197"/>
      <c r="J1042" s="48">
        <v>492.62950000000001</v>
      </c>
    </row>
    <row r="1043" spans="1:10" ht="11.25" customHeight="1" x14ac:dyDescent="0.2">
      <c r="A1043" s="47" t="s">
        <v>178</v>
      </c>
      <c r="B1043" s="45" t="s">
        <v>9</v>
      </c>
      <c r="C1043" s="47" t="s">
        <v>8</v>
      </c>
      <c r="D1043" s="47" t="s">
        <v>177</v>
      </c>
      <c r="E1043" s="45" t="s">
        <v>165</v>
      </c>
      <c r="F1043" s="45" t="s">
        <v>164</v>
      </c>
      <c r="G1043" s="195" t="s">
        <v>170</v>
      </c>
      <c r="H1043" s="195"/>
      <c r="I1043" s="195"/>
      <c r="J1043" s="45" t="s">
        <v>162</v>
      </c>
    </row>
    <row r="1044" spans="1:10" ht="11.25" customHeight="1" x14ac:dyDescent="0.2">
      <c r="A1044" s="38" t="s">
        <v>175</v>
      </c>
      <c r="B1044" s="39" t="s">
        <v>54</v>
      </c>
      <c r="C1044" s="38">
        <v>5212552</v>
      </c>
      <c r="D1044" s="38" t="s">
        <v>453</v>
      </c>
      <c r="E1044" s="36">
        <v>1</v>
      </c>
      <c r="F1044" s="37" t="s">
        <v>35</v>
      </c>
      <c r="G1044" s="201">
        <v>16.350000000000001</v>
      </c>
      <c r="H1044" s="201"/>
      <c r="I1044" s="200"/>
      <c r="J1044" s="49">
        <v>16.350000000000001</v>
      </c>
    </row>
    <row r="1045" spans="1:10" ht="11.25" customHeight="1" x14ac:dyDescent="0.2">
      <c r="A1045" s="197"/>
      <c r="B1045" s="197"/>
      <c r="C1045" s="197"/>
      <c r="D1045" s="197"/>
      <c r="E1045" s="197"/>
      <c r="F1045" s="197" t="s">
        <v>173</v>
      </c>
      <c r="G1045" s="197"/>
      <c r="H1045" s="197"/>
      <c r="I1045" s="197"/>
      <c r="J1045" s="48">
        <v>16.350000000000001</v>
      </c>
    </row>
    <row r="1046" spans="1:10" ht="11.25" customHeight="1" x14ac:dyDescent="0.2">
      <c r="A1046" s="47" t="s">
        <v>172</v>
      </c>
      <c r="B1046" s="45" t="s">
        <v>9</v>
      </c>
      <c r="C1046" s="47" t="s">
        <v>131</v>
      </c>
      <c r="D1046" s="47" t="s">
        <v>171</v>
      </c>
      <c r="E1046" s="45" t="s">
        <v>8</v>
      </c>
      <c r="F1046" s="45" t="s">
        <v>165</v>
      </c>
      <c r="G1046" s="46" t="s">
        <v>164</v>
      </c>
      <c r="H1046" s="195" t="s">
        <v>170</v>
      </c>
      <c r="I1046" s="195"/>
      <c r="J1046" s="45" t="s">
        <v>162</v>
      </c>
    </row>
    <row r="1047" spans="1:10" ht="22.5" x14ac:dyDescent="0.2">
      <c r="A1047" s="38" t="s">
        <v>169</v>
      </c>
      <c r="B1047" s="39" t="s">
        <v>54</v>
      </c>
      <c r="C1047" s="38" t="s">
        <v>451</v>
      </c>
      <c r="D1047" s="38" t="s">
        <v>452</v>
      </c>
      <c r="E1047" s="39">
        <v>5914333</v>
      </c>
      <c r="F1047" s="36">
        <v>1.1780000000000001E-2</v>
      </c>
      <c r="G1047" s="37" t="s">
        <v>62</v>
      </c>
      <c r="H1047" s="201">
        <v>32.86</v>
      </c>
      <c r="I1047" s="200"/>
      <c r="J1047" s="49">
        <v>0.3871</v>
      </c>
    </row>
    <row r="1048" spans="1:10" ht="22.5" x14ac:dyDescent="0.2">
      <c r="A1048" s="38" t="s">
        <v>169</v>
      </c>
      <c r="B1048" s="39" t="s">
        <v>54</v>
      </c>
      <c r="C1048" s="38" t="s">
        <v>449</v>
      </c>
      <c r="D1048" s="38" t="s">
        <v>168</v>
      </c>
      <c r="E1048" s="39">
        <v>5914655</v>
      </c>
      <c r="F1048" s="36">
        <v>4.4000000000000002E-4</v>
      </c>
      <c r="G1048" s="37" t="s">
        <v>62</v>
      </c>
      <c r="H1048" s="201">
        <v>33.049999999999997</v>
      </c>
      <c r="I1048" s="200"/>
      <c r="J1048" s="49">
        <v>1.4500000000000001E-2</v>
      </c>
    </row>
    <row r="1049" spans="1:10" ht="11.25" customHeight="1" x14ac:dyDescent="0.2">
      <c r="A1049" s="197"/>
      <c r="B1049" s="197"/>
      <c r="C1049" s="197"/>
      <c r="D1049" s="197"/>
      <c r="E1049" s="197"/>
      <c r="F1049" s="197" t="s">
        <v>167</v>
      </c>
      <c r="G1049" s="197"/>
      <c r="H1049" s="197"/>
      <c r="I1049" s="197"/>
      <c r="J1049" s="48">
        <v>0.40160000000000001</v>
      </c>
    </row>
    <row r="1050" spans="1:10" ht="11.25" customHeight="1" x14ac:dyDescent="0.2">
      <c r="A1050" s="47" t="s">
        <v>166</v>
      </c>
      <c r="B1050" s="45" t="s">
        <v>9</v>
      </c>
      <c r="C1050" s="47" t="s">
        <v>131</v>
      </c>
      <c r="D1050" s="47" t="s">
        <v>156</v>
      </c>
      <c r="E1050" s="45" t="s">
        <v>165</v>
      </c>
      <c r="F1050" s="45" t="s">
        <v>164</v>
      </c>
      <c r="G1050" s="196" t="s">
        <v>163</v>
      </c>
      <c r="H1050" s="195"/>
      <c r="I1050" s="195"/>
      <c r="J1050" s="45" t="s">
        <v>162</v>
      </c>
    </row>
    <row r="1051" spans="1:10" x14ac:dyDescent="0.2">
      <c r="A1051" s="46"/>
      <c r="B1051" s="46"/>
      <c r="C1051" s="46"/>
      <c r="D1051" s="46"/>
      <c r="E1051" s="46"/>
      <c r="F1051" s="46"/>
      <c r="G1051" s="46" t="s">
        <v>161</v>
      </c>
      <c r="H1051" s="46" t="s">
        <v>160</v>
      </c>
      <c r="I1051" s="46" t="s">
        <v>159</v>
      </c>
      <c r="J1051" s="46"/>
    </row>
    <row r="1052" spans="1:10" ht="11.25" customHeight="1" x14ac:dyDescent="0.2">
      <c r="A1052" s="38" t="s">
        <v>156</v>
      </c>
      <c r="B1052" s="39" t="s">
        <v>54</v>
      </c>
      <c r="C1052" s="38" t="s">
        <v>451</v>
      </c>
      <c r="D1052" s="38" t="s">
        <v>450</v>
      </c>
      <c r="E1052" s="36">
        <v>1.1780000000000001E-2</v>
      </c>
      <c r="F1052" s="37" t="s">
        <v>66</v>
      </c>
      <c r="G1052" s="39" t="s">
        <v>842</v>
      </c>
      <c r="H1052" s="39" t="s">
        <v>153</v>
      </c>
      <c r="I1052" s="39" t="s">
        <v>843</v>
      </c>
      <c r="J1052" s="49">
        <v>0</v>
      </c>
    </row>
    <row r="1053" spans="1:10" ht="11.25" customHeight="1" x14ac:dyDescent="0.2">
      <c r="A1053" s="38" t="s">
        <v>156</v>
      </c>
      <c r="B1053" s="39" t="s">
        <v>54</v>
      </c>
      <c r="C1053" s="38" t="s">
        <v>449</v>
      </c>
      <c r="D1053" s="38" t="s">
        <v>448</v>
      </c>
      <c r="E1053" s="36">
        <v>4.4000000000000002E-4</v>
      </c>
      <c r="F1053" s="37" t="s">
        <v>66</v>
      </c>
      <c r="G1053" s="39" t="s">
        <v>842</v>
      </c>
      <c r="H1053" s="39" t="s">
        <v>153</v>
      </c>
      <c r="I1053" s="39" t="s">
        <v>843</v>
      </c>
      <c r="J1053" s="49">
        <v>0</v>
      </c>
    </row>
    <row r="1054" spans="1:10" x14ac:dyDescent="0.2">
      <c r="A1054" s="197"/>
      <c r="B1054" s="197"/>
      <c r="C1054" s="197"/>
      <c r="D1054" s="197"/>
      <c r="E1054" s="197"/>
      <c r="F1054" s="197" t="s">
        <v>152</v>
      </c>
      <c r="G1054" s="197"/>
      <c r="H1054" s="197"/>
      <c r="I1054" s="197"/>
      <c r="J1054" s="48">
        <v>0</v>
      </c>
    </row>
    <row r="1055" spans="1:10" x14ac:dyDescent="0.2">
      <c r="A1055" s="29"/>
      <c r="B1055" s="29"/>
      <c r="C1055" s="29"/>
      <c r="D1055" s="29"/>
      <c r="E1055" s="29" t="s">
        <v>125</v>
      </c>
      <c r="F1055" s="28">
        <v>18.731423114668662</v>
      </c>
      <c r="G1055" s="29" t="s">
        <v>124</v>
      </c>
      <c r="H1055" s="28">
        <v>21.08</v>
      </c>
      <c r="I1055" s="29" t="s">
        <v>123</v>
      </c>
      <c r="J1055" s="28">
        <v>39.811766687916773</v>
      </c>
    </row>
    <row r="1056" spans="1:10" ht="11.25" customHeight="1" thickBot="1" x14ac:dyDescent="0.25">
      <c r="A1056" s="29"/>
      <c r="B1056" s="29"/>
      <c r="C1056" s="29"/>
      <c r="D1056" s="29"/>
      <c r="E1056" s="29" t="s">
        <v>122</v>
      </c>
      <c r="F1056" s="28">
        <v>117.54</v>
      </c>
      <c r="G1056" s="29"/>
      <c r="H1056" s="192" t="s">
        <v>121</v>
      </c>
      <c r="I1056" s="192"/>
      <c r="J1056" s="28">
        <v>668.12</v>
      </c>
    </row>
    <row r="1057" spans="1:10" ht="11.25" customHeight="1" thickTop="1" x14ac:dyDescent="0.2">
      <c r="A1057" s="27"/>
      <c r="B1057" s="27"/>
      <c r="C1057" s="27"/>
      <c r="D1057" s="27"/>
      <c r="E1057" s="27"/>
      <c r="F1057" s="27"/>
      <c r="G1057" s="27"/>
      <c r="H1057" s="27"/>
      <c r="I1057" s="27"/>
      <c r="J1057" s="27"/>
    </row>
    <row r="1058" spans="1:10" x14ac:dyDescent="0.2">
      <c r="A1058" s="47"/>
      <c r="B1058" s="45" t="s">
        <v>8</v>
      </c>
      <c r="C1058" s="47" t="s">
        <v>9</v>
      </c>
      <c r="D1058" s="47" t="s">
        <v>10</v>
      </c>
      <c r="E1058" s="194" t="s">
        <v>145</v>
      </c>
      <c r="F1058" s="194"/>
      <c r="G1058" s="46" t="s">
        <v>11</v>
      </c>
      <c r="H1058" s="45" t="s">
        <v>12</v>
      </c>
      <c r="I1058" s="45" t="s">
        <v>13</v>
      </c>
      <c r="J1058" s="45" t="s">
        <v>15</v>
      </c>
    </row>
    <row r="1059" spans="1:10" x14ac:dyDescent="0.2">
      <c r="A1059" s="43" t="s">
        <v>144</v>
      </c>
      <c r="B1059" s="44" t="s">
        <v>447</v>
      </c>
      <c r="C1059" s="43" t="s">
        <v>54</v>
      </c>
      <c r="D1059" s="43" t="s">
        <v>446</v>
      </c>
      <c r="E1059" s="198" t="s">
        <v>344</v>
      </c>
      <c r="F1059" s="198"/>
      <c r="G1059" s="42" t="s">
        <v>46</v>
      </c>
      <c r="H1059" s="41">
        <v>1</v>
      </c>
      <c r="I1059" s="40">
        <v>35.4</v>
      </c>
      <c r="J1059" s="40">
        <v>35.4</v>
      </c>
    </row>
    <row r="1060" spans="1:10" x14ac:dyDescent="0.2">
      <c r="A1060" s="194" t="s">
        <v>205</v>
      </c>
      <c r="B1060" s="195" t="s">
        <v>8</v>
      </c>
      <c r="C1060" s="194" t="s">
        <v>9</v>
      </c>
      <c r="D1060" s="194" t="s">
        <v>204</v>
      </c>
      <c r="E1060" s="195" t="s">
        <v>165</v>
      </c>
      <c r="F1060" s="196" t="s">
        <v>203</v>
      </c>
      <c r="G1060" s="195"/>
      <c r="H1060" s="196" t="s">
        <v>202</v>
      </c>
      <c r="I1060" s="195"/>
      <c r="J1060" s="195" t="s">
        <v>162</v>
      </c>
    </row>
    <row r="1061" spans="1:10" ht="11.25" customHeight="1" x14ac:dyDescent="0.2">
      <c r="A1061" s="195"/>
      <c r="B1061" s="195"/>
      <c r="C1061" s="195"/>
      <c r="D1061" s="195"/>
      <c r="E1061" s="195"/>
      <c r="F1061" s="45" t="s">
        <v>201</v>
      </c>
      <c r="G1061" s="45" t="s">
        <v>200</v>
      </c>
      <c r="H1061" s="45" t="s">
        <v>201</v>
      </c>
      <c r="I1061" s="45" t="s">
        <v>200</v>
      </c>
      <c r="J1061" s="195"/>
    </row>
    <row r="1062" spans="1:10" x14ac:dyDescent="0.2">
      <c r="A1062" s="33" t="s">
        <v>131</v>
      </c>
      <c r="B1062" s="34" t="s">
        <v>445</v>
      </c>
      <c r="C1062" s="33" t="s">
        <v>54</v>
      </c>
      <c r="D1062" s="33" t="s">
        <v>444</v>
      </c>
      <c r="E1062" s="31">
        <v>3</v>
      </c>
      <c r="F1062" s="30">
        <v>0.94</v>
      </c>
      <c r="G1062" s="30">
        <v>0.06</v>
      </c>
      <c r="H1062" s="50">
        <v>309.1438</v>
      </c>
      <c r="I1062" s="50">
        <v>101.0519</v>
      </c>
      <c r="J1062" s="50">
        <v>889.97490000000005</v>
      </c>
    </row>
    <row r="1063" spans="1:10" ht="12" customHeight="1" x14ac:dyDescent="0.2">
      <c r="A1063" s="33" t="s">
        <v>131</v>
      </c>
      <c r="B1063" s="34" t="s">
        <v>443</v>
      </c>
      <c r="C1063" s="33" t="s">
        <v>54</v>
      </c>
      <c r="D1063" s="33" t="s">
        <v>442</v>
      </c>
      <c r="E1063" s="31">
        <v>1</v>
      </c>
      <c r="F1063" s="30">
        <v>1</v>
      </c>
      <c r="G1063" s="30">
        <v>0</v>
      </c>
      <c r="H1063" s="50">
        <v>353.99029999999999</v>
      </c>
      <c r="I1063" s="50">
        <v>148.1833</v>
      </c>
      <c r="J1063" s="50">
        <v>353.99029999999999</v>
      </c>
    </row>
    <row r="1064" spans="1:10" x14ac:dyDescent="0.2">
      <c r="A1064" s="33" t="s">
        <v>131</v>
      </c>
      <c r="B1064" s="34" t="s">
        <v>441</v>
      </c>
      <c r="C1064" s="33" t="s">
        <v>54</v>
      </c>
      <c r="D1064" s="33" t="s">
        <v>440</v>
      </c>
      <c r="E1064" s="31">
        <v>1</v>
      </c>
      <c r="F1064" s="30">
        <v>1</v>
      </c>
      <c r="G1064" s="30">
        <v>0</v>
      </c>
      <c r="H1064" s="50">
        <v>44.432299999999998</v>
      </c>
      <c r="I1064" s="50">
        <v>11.142799999999999</v>
      </c>
      <c r="J1064" s="50">
        <v>44.432299999999998</v>
      </c>
    </row>
    <row r="1065" spans="1:10" ht="22.5" x14ac:dyDescent="0.2">
      <c r="A1065" s="33" t="s">
        <v>131</v>
      </c>
      <c r="B1065" s="34" t="s">
        <v>439</v>
      </c>
      <c r="C1065" s="33" t="s">
        <v>54</v>
      </c>
      <c r="D1065" s="33" t="s">
        <v>438</v>
      </c>
      <c r="E1065" s="31">
        <v>1</v>
      </c>
      <c r="F1065" s="30">
        <v>1</v>
      </c>
      <c r="G1065" s="30">
        <v>0</v>
      </c>
      <c r="H1065" s="50">
        <v>27.959399999999999</v>
      </c>
      <c r="I1065" s="50">
        <v>25.744399999999999</v>
      </c>
      <c r="J1065" s="50">
        <v>27.959399999999999</v>
      </c>
    </row>
    <row r="1066" spans="1:10" x14ac:dyDescent="0.2">
      <c r="A1066" s="33" t="s">
        <v>131</v>
      </c>
      <c r="B1066" s="34" t="s">
        <v>437</v>
      </c>
      <c r="C1066" s="33" t="s">
        <v>54</v>
      </c>
      <c r="D1066" s="33" t="s">
        <v>436</v>
      </c>
      <c r="E1066" s="31">
        <v>1</v>
      </c>
      <c r="F1066" s="30">
        <v>1</v>
      </c>
      <c r="G1066" s="30">
        <v>0</v>
      </c>
      <c r="H1066" s="50">
        <v>406.76249999999999</v>
      </c>
      <c r="I1066" s="50">
        <v>175.46010000000001</v>
      </c>
      <c r="J1066" s="50">
        <v>406.76249999999999</v>
      </c>
    </row>
    <row r="1067" spans="1:10" ht="11.25" customHeight="1" x14ac:dyDescent="0.2">
      <c r="A1067" s="33" t="s">
        <v>131</v>
      </c>
      <c r="B1067" s="34" t="s">
        <v>246</v>
      </c>
      <c r="C1067" s="33" t="s">
        <v>54</v>
      </c>
      <c r="D1067" s="33" t="s">
        <v>245</v>
      </c>
      <c r="E1067" s="31">
        <v>1</v>
      </c>
      <c r="F1067" s="30">
        <v>0.48</v>
      </c>
      <c r="G1067" s="30">
        <v>0.52</v>
      </c>
      <c r="H1067" s="50">
        <v>294.14890000000003</v>
      </c>
      <c r="I1067" s="50">
        <v>114.57510000000001</v>
      </c>
      <c r="J1067" s="50">
        <v>200.7705</v>
      </c>
    </row>
    <row r="1068" spans="1:10" x14ac:dyDescent="0.2">
      <c r="A1068" s="197"/>
      <c r="B1068" s="197"/>
      <c r="C1068" s="197"/>
      <c r="D1068" s="197"/>
      <c r="E1068" s="197"/>
      <c r="F1068" s="197" t="s">
        <v>197</v>
      </c>
      <c r="G1068" s="197"/>
      <c r="H1068" s="197"/>
      <c r="I1068" s="197"/>
      <c r="J1068" s="48">
        <v>1923.8898999999999</v>
      </c>
    </row>
    <row r="1069" spans="1:10" x14ac:dyDescent="0.2">
      <c r="A1069" s="47" t="s">
        <v>196</v>
      </c>
      <c r="B1069" s="45" t="s">
        <v>8</v>
      </c>
      <c r="C1069" s="47" t="s">
        <v>9</v>
      </c>
      <c r="D1069" s="47" t="s">
        <v>127</v>
      </c>
      <c r="E1069" s="45" t="s">
        <v>165</v>
      </c>
      <c r="F1069" s="195" t="s">
        <v>195</v>
      </c>
      <c r="G1069" s="195"/>
      <c r="H1069" s="195"/>
      <c r="I1069" s="195"/>
      <c r="J1069" s="45" t="s">
        <v>162</v>
      </c>
    </row>
    <row r="1070" spans="1:10" x14ac:dyDescent="0.2">
      <c r="A1070" s="33" t="s">
        <v>131</v>
      </c>
      <c r="B1070" s="34" t="s">
        <v>435</v>
      </c>
      <c r="C1070" s="33" t="s">
        <v>54</v>
      </c>
      <c r="D1070" s="33" t="s">
        <v>434</v>
      </c>
      <c r="E1070" s="31">
        <v>2</v>
      </c>
      <c r="F1070" s="33"/>
      <c r="G1070" s="33"/>
      <c r="H1070" s="33"/>
      <c r="I1070" s="50">
        <v>33.887700000000002</v>
      </c>
      <c r="J1070" s="50">
        <v>67.775400000000005</v>
      </c>
    </row>
    <row r="1071" spans="1:10" x14ac:dyDescent="0.2">
      <c r="A1071" s="33" t="s">
        <v>131</v>
      </c>
      <c r="B1071" s="34" t="s">
        <v>433</v>
      </c>
      <c r="C1071" s="33" t="s">
        <v>54</v>
      </c>
      <c r="D1071" s="33" t="s">
        <v>432</v>
      </c>
      <c r="E1071" s="31">
        <v>1</v>
      </c>
      <c r="F1071" s="33"/>
      <c r="G1071" s="33"/>
      <c r="H1071" s="33"/>
      <c r="I1071" s="50">
        <v>36.921300000000002</v>
      </c>
      <c r="J1071" s="50">
        <v>36.921300000000002</v>
      </c>
    </row>
    <row r="1072" spans="1:10" x14ac:dyDescent="0.2">
      <c r="A1072" s="197"/>
      <c r="B1072" s="197"/>
      <c r="C1072" s="197"/>
      <c r="D1072" s="197"/>
      <c r="E1072" s="197"/>
      <c r="F1072" s="197" t="s">
        <v>190</v>
      </c>
      <c r="G1072" s="197"/>
      <c r="H1072" s="197"/>
      <c r="I1072" s="197"/>
      <c r="J1072" s="48">
        <v>104.69670000000001</v>
      </c>
    </row>
    <row r="1073" spans="1:10" x14ac:dyDescent="0.2">
      <c r="A1073" s="197"/>
      <c r="B1073" s="197"/>
      <c r="C1073" s="197"/>
      <c r="D1073" s="197"/>
      <c r="E1073" s="197"/>
      <c r="F1073" s="197" t="s">
        <v>189</v>
      </c>
      <c r="G1073" s="197"/>
      <c r="H1073" s="197"/>
      <c r="I1073" s="197"/>
      <c r="J1073" s="48">
        <v>0</v>
      </c>
    </row>
    <row r="1074" spans="1:10" x14ac:dyDescent="0.2">
      <c r="A1074" s="197"/>
      <c r="B1074" s="197"/>
      <c r="C1074" s="197"/>
      <c r="D1074" s="197"/>
      <c r="E1074" s="197"/>
      <c r="F1074" s="197" t="s">
        <v>188</v>
      </c>
      <c r="G1074" s="197"/>
      <c r="H1074" s="197"/>
      <c r="I1074" s="197"/>
      <c r="J1074" s="48">
        <v>2028.5866000000001</v>
      </c>
    </row>
    <row r="1075" spans="1:10" ht="11.25" customHeight="1" x14ac:dyDescent="0.2">
      <c r="A1075" s="197"/>
      <c r="B1075" s="197"/>
      <c r="C1075" s="197"/>
      <c r="D1075" s="197"/>
      <c r="E1075" s="197"/>
      <c r="F1075" s="197" t="s">
        <v>187</v>
      </c>
      <c r="G1075" s="197"/>
      <c r="H1075" s="197"/>
      <c r="I1075" s="197"/>
      <c r="J1075" s="48">
        <v>3.5999999999999999E-3</v>
      </c>
    </row>
    <row r="1076" spans="1:10" ht="11.25" customHeight="1" x14ac:dyDescent="0.2">
      <c r="A1076" s="197"/>
      <c r="B1076" s="197"/>
      <c r="C1076" s="197"/>
      <c r="D1076" s="197"/>
      <c r="E1076" s="197"/>
      <c r="F1076" s="197" t="s">
        <v>186</v>
      </c>
      <c r="G1076" s="197"/>
      <c r="H1076" s="197"/>
      <c r="I1076" s="197"/>
      <c r="J1076" s="48">
        <v>8.7800000000000003E-2</v>
      </c>
    </row>
    <row r="1077" spans="1:10" x14ac:dyDescent="0.2">
      <c r="A1077" s="197"/>
      <c r="B1077" s="197"/>
      <c r="C1077" s="197"/>
      <c r="D1077" s="197"/>
      <c r="E1077" s="197"/>
      <c r="F1077" s="197" t="s">
        <v>185</v>
      </c>
      <c r="G1077" s="197"/>
      <c r="H1077" s="197"/>
      <c r="I1077" s="197"/>
      <c r="J1077" s="48">
        <v>82.45</v>
      </c>
    </row>
    <row r="1078" spans="1:10" x14ac:dyDescent="0.2">
      <c r="A1078" s="197"/>
      <c r="B1078" s="197"/>
      <c r="C1078" s="197"/>
      <c r="D1078" s="197"/>
      <c r="E1078" s="197"/>
      <c r="F1078" s="197" t="s">
        <v>184</v>
      </c>
      <c r="G1078" s="197"/>
      <c r="H1078" s="197"/>
      <c r="I1078" s="197"/>
      <c r="J1078" s="48">
        <v>24.6038</v>
      </c>
    </row>
    <row r="1079" spans="1:10" ht="11.25" customHeight="1" x14ac:dyDescent="0.2">
      <c r="A1079" s="47" t="s">
        <v>183</v>
      </c>
      <c r="B1079" s="45" t="s">
        <v>9</v>
      </c>
      <c r="C1079" s="47" t="s">
        <v>8</v>
      </c>
      <c r="D1079" s="47" t="s">
        <v>132</v>
      </c>
      <c r="E1079" s="45" t="s">
        <v>165</v>
      </c>
      <c r="F1079" s="45" t="s">
        <v>164</v>
      </c>
      <c r="G1079" s="195" t="s">
        <v>170</v>
      </c>
      <c r="H1079" s="195"/>
      <c r="I1079" s="195"/>
      <c r="J1079" s="45" t="s">
        <v>162</v>
      </c>
    </row>
    <row r="1080" spans="1:10" ht="11.25" customHeight="1" x14ac:dyDescent="0.2">
      <c r="A1080" s="33" t="s">
        <v>131</v>
      </c>
      <c r="B1080" s="34" t="s">
        <v>54</v>
      </c>
      <c r="C1080" s="33" t="s">
        <v>431</v>
      </c>
      <c r="D1080" s="33" t="s">
        <v>430</v>
      </c>
      <c r="E1080" s="31">
        <v>3.3E-4</v>
      </c>
      <c r="F1080" s="32" t="s">
        <v>106</v>
      </c>
      <c r="G1080" s="199">
        <v>721.80290000000002</v>
      </c>
      <c r="H1080" s="199"/>
      <c r="I1080" s="191"/>
      <c r="J1080" s="50">
        <v>0.2382</v>
      </c>
    </row>
    <row r="1081" spans="1:10" ht="11.25" customHeight="1" x14ac:dyDescent="0.2">
      <c r="A1081" s="33" t="s">
        <v>131</v>
      </c>
      <c r="B1081" s="34" t="s">
        <v>54</v>
      </c>
      <c r="C1081" s="33" t="s">
        <v>429</v>
      </c>
      <c r="D1081" s="33" t="s">
        <v>428</v>
      </c>
      <c r="E1081" s="31">
        <v>0.46138000000000001</v>
      </c>
      <c r="F1081" s="32" t="s">
        <v>180</v>
      </c>
      <c r="G1081" s="199">
        <v>12.5669</v>
      </c>
      <c r="H1081" s="199"/>
      <c r="I1081" s="191"/>
      <c r="J1081" s="50">
        <v>5.7980999999999998</v>
      </c>
    </row>
    <row r="1082" spans="1:10" ht="11.25" customHeight="1" x14ac:dyDescent="0.2">
      <c r="A1082" s="33" t="s">
        <v>131</v>
      </c>
      <c r="B1082" s="34" t="s">
        <v>54</v>
      </c>
      <c r="C1082" s="33" t="s">
        <v>427</v>
      </c>
      <c r="D1082" s="33" t="s">
        <v>426</v>
      </c>
      <c r="E1082" s="31">
        <v>1.4999999999999999E-4</v>
      </c>
      <c r="F1082" s="32" t="s">
        <v>106</v>
      </c>
      <c r="G1082" s="199">
        <v>1972.3479</v>
      </c>
      <c r="H1082" s="199"/>
      <c r="I1082" s="191"/>
      <c r="J1082" s="50">
        <v>0.2959</v>
      </c>
    </row>
    <row r="1083" spans="1:10" ht="11.25" customHeight="1" x14ac:dyDescent="0.2">
      <c r="A1083" s="33" t="s">
        <v>131</v>
      </c>
      <c r="B1083" s="34" t="s">
        <v>54</v>
      </c>
      <c r="C1083" s="33" t="s">
        <v>425</v>
      </c>
      <c r="D1083" s="33" t="s">
        <v>424</v>
      </c>
      <c r="E1083" s="31">
        <v>2.4000000000000001E-4</v>
      </c>
      <c r="F1083" s="32" t="s">
        <v>106</v>
      </c>
      <c r="G1083" s="199">
        <v>348.3741</v>
      </c>
      <c r="H1083" s="199"/>
      <c r="I1083" s="191"/>
      <c r="J1083" s="50">
        <v>8.3599999999999994E-2</v>
      </c>
    </row>
    <row r="1084" spans="1:10" ht="11.25" customHeight="1" x14ac:dyDescent="0.2">
      <c r="A1084" s="33" t="s">
        <v>131</v>
      </c>
      <c r="B1084" s="34" t="s">
        <v>54</v>
      </c>
      <c r="C1084" s="33" t="s">
        <v>423</v>
      </c>
      <c r="D1084" s="33" t="s">
        <v>422</v>
      </c>
      <c r="E1084" s="31">
        <v>0.02</v>
      </c>
      <c r="F1084" s="32" t="s">
        <v>106</v>
      </c>
      <c r="G1084" s="199">
        <v>21.309100000000001</v>
      </c>
      <c r="H1084" s="199"/>
      <c r="I1084" s="191"/>
      <c r="J1084" s="50">
        <v>0.42620000000000002</v>
      </c>
    </row>
    <row r="1085" spans="1:10" ht="11.25" customHeight="1" x14ac:dyDescent="0.2">
      <c r="A1085" s="33" t="s">
        <v>131</v>
      </c>
      <c r="B1085" s="34" t="s">
        <v>54</v>
      </c>
      <c r="C1085" s="33" t="s">
        <v>421</v>
      </c>
      <c r="D1085" s="33" t="s">
        <v>420</v>
      </c>
      <c r="E1085" s="31">
        <v>1.4290000000000001E-2</v>
      </c>
      <c r="F1085" s="32" t="s">
        <v>106</v>
      </c>
      <c r="G1085" s="199">
        <v>15.254899999999999</v>
      </c>
      <c r="H1085" s="199"/>
      <c r="I1085" s="191"/>
      <c r="J1085" s="50">
        <v>0.218</v>
      </c>
    </row>
    <row r="1086" spans="1:10" ht="11.25" customHeight="1" x14ac:dyDescent="0.2">
      <c r="A1086" s="33" t="s">
        <v>131</v>
      </c>
      <c r="B1086" s="34" t="s">
        <v>54</v>
      </c>
      <c r="C1086" s="33" t="s">
        <v>419</v>
      </c>
      <c r="D1086" s="33" t="s">
        <v>418</v>
      </c>
      <c r="E1086" s="31">
        <v>7.8600000000000007E-3</v>
      </c>
      <c r="F1086" s="32" t="s">
        <v>106</v>
      </c>
      <c r="G1086" s="199">
        <v>16.933399999999999</v>
      </c>
      <c r="H1086" s="199"/>
      <c r="I1086" s="191"/>
      <c r="J1086" s="50">
        <v>0.1331</v>
      </c>
    </row>
    <row r="1087" spans="1:10" x14ac:dyDescent="0.2">
      <c r="A1087" s="33" t="s">
        <v>131</v>
      </c>
      <c r="B1087" s="34" t="s">
        <v>54</v>
      </c>
      <c r="C1087" s="33" t="s">
        <v>417</v>
      </c>
      <c r="D1087" s="33" t="s">
        <v>416</v>
      </c>
      <c r="E1087" s="31">
        <v>7.1000000000000002E-4</v>
      </c>
      <c r="F1087" s="32" t="s">
        <v>106</v>
      </c>
      <c r="G1087" s="199">
        <v>214.2901</v>
      </c>
      <c r="H1087" s="199"/>
      <c r="I1087" s="191"/>
      <c r="J1087" s="50">
        <v>0.15210000000000001</v>
      </c>
    </row>
    <row r="1088" spans="1:10" x14ac:dyDescent="0.2">
      <c r="A1088" s="33" t="s">
        <v>131</v>
      </c>
      <c r="B1088" s="34" t="s">
        <v>54</v>
      </c>
      <c r="C1088" s="33" t="s">
        <v>415</v>
      </c>
      <c r="D1088" s="33" t="s">
        <v>414</v>
      </c>
      <c r="E1088" s="31">
        <v>1.2E-4</v>
      </c>
      <c r="F1088" s="32" t="s">
        <v>106</v>
      </c>
      <c r="G1088" s="199">
        <v>1000.4696</v>
      </c>
      <c r="H1088" s="199"/>
      <c r="I1088" s="191"/>
      <c r="J1088" s="50">
        <v>0.1201</v>
      </c>
    </row>
    <row r="1089" spans="1:10" x14ac:dyDescent="0.2">
      <c r="A1089" s="33" t="s">
        <v>131</v>
      </c>
      <c r="B1089" s="34" t="s">
        <v>54</v>
      </c>
      <c r="C1089" s="33" t="s">
        <v>413</v>
      </c>
      <c r="D1089" s="33" t="s">
        <v>412</v>
      </c>
      <c r="E1089" s="31">
        <v>3.3300000000000001E-3</v>
      </c>
      <c r="F1089" s="32" t="s">
        <v>106</v>
      </c>
      <c r="G1089" s="199">
        <v>973.36170000000004</v>
      </c>
      <c r="H1089" s="199"/>
      <c r="I1089" s="191"/>
      <c r="J1089" s="50">
        <v>3.2412999999999998</v>
      </c>
    </row>
    <row r="1090" spans="1:10" x14ac:dyDescent="0.2">
      <c r="A1090" s="197"/>
      <c r="B1090" s="197"/>
      <c r="C1090" s="197"/>
      <c r="D1090" s="197"/>
      <c r="E1090" s="197"/>
      <c r="F1090" s="197" t="s">
        <v>179</v>
      </c>
      <c r="G1090" s="197"/>
      <c r="H1090" s="197"/>
      <c r="I1090" s="197"/>
      <c r="J1090" s="48">
        <v>10.7066</v>
      </c>
    </row>
    <row r="1091" spans="1:10" x14ac:dyDescent="0.2">
      <c r="A1091" s="29"/>
      <c r="B1091" s="29"/>
      <c r="C1091" s="29"/>
      <c r="D1091" s="29"/>
      <c r="E1091" s="29" t="s">
        <v>125</v>
      </c>
      <c r="F1091" s="28">
        <v>0.59745012575095202</v>
      </c>
      <c r="G1091" s="29" t="s">
        <v>124</v>
      </c>
      <c r="H1091" s="28">
        <v>0.67</v>
      </c>
      <c r="I1091" s="29" t="s">
        <v>123</v>
      </c>
      <c r="J1091" s="28">
        <v>1.2698204972710734</v>
      </c>
    </row>
    <row r="1092" spans="1:10" ht="12" thickBot="1" x14ac:dyDescent="0.25">
      <c r="A1092" s="29"/>
      <c r="B1092" s="29"/>
      <c r="C1092" s="29"/>
      <c r="D1092" s="29"/>
      <c r="E1092" s="29" t="s">
        <v>122</v>
      </c>
      <c r="F1092" s="28">
        <v>7.55</v>
      </c>
      <c r="G1092" s="29"/>
      <c r="H1092" s="192" t="s">
        <v>121</v>
      </c>
      <c r="I1092" s="192"/>
      <c r="J1092" s="28">
        <v>42.95</v>
      </c>
    </row>
    <row r="1093" spans="1:10" ht="12" thickTop="1" x14ac:dyDescent="0.2">
      <c r="A1093" s="27"/>
      <c r="B1093" s="27"/>
      <c r="C1093" s="27"/>
      <c r="D1093" s="27"/>
      <c r="E1093" s="27"/>
      <c r="F1093" s="27"/>
      <c r="G1093" s="27"/>
      <c r="H1093" s="27"/>
      <c r="I1093" s="27"/>
      <c r="J1093" s="27"/>
    </row>
    <row r="1094" spans="1:10" x14ac:dyDescent="0.2">
      <c r="A1094" s="47"/>
      <c r="B1094" s="45" t="s">
        <v>8</v>
      </c>
      <c r="C1094" s="47" t="s">
        <v>9</v>
      </c>
      <c r="D1094" s="47" t="s">
        <v>10</v>
      </c>
      <c r="E1094" s="194" t="s">
        <v>145</v>
      </c>
      <c r="F1094" s="194"/>
      <c r="G1094" s="46" t="s">
        <v>11</v>
      </c>
      <c r="H1094" s="45" t="s">
        <v>12</v>
      </c>
      <c r="I1094" s="45" t="s">
        <v>13</v>
      </c>
      <c r="J1094" s="45" t="s">
        <v>15</v>
      </c>
    </row>
    <row r="1095" spans="1:10" x14ac:dyDescent="0.2">
      <c r="A1095" s="43" t="s">
        <v>144</v>
      </c>
      <c r="B1095" s="44" t="s">
        <v>140</v>
      </c>
      <c r="C1095" s="43" t="s">
        <v>82</v>
      </c>
      <c r="D1095" s="43" t="s">
        <v>139</v>
      </c>
      <c r="E1095" s="198" t="s">
        <v>138</v>
      </c>
      <c r="F1095" s="198"/>
      <c r="G1095" s="42" t="s">
        <v>137</v>
      </c>
      <c r="H1095" s="41">
        <v>1</v>
      </c>
      <c r="I1095" s="40">
        <v>20.420000000000002</v>
      </c>
      <c r="J1095" s="40">
        <v>20.420000000000002</v>
      </c>
    </row>
    <row r="1096" spans="1:10" ht="22.5" x14ac:dyDescent="0.2">
      <c r="A1096" s="38" t="s">
        <v>141</v>
      </c>
      <c r="B1096" s="39" t="s">
        <v>411</v>
      </c>
      <c r="C1096" s="38" t="s">
        <v>82</v>
      </c>
      <c r="D1096" s="38" t="s">
        <v>410</v>
      </c>
      <c r="E1096" s="200" t="s">
        <v>138</v>
      </c>
      <c r="F1096" s="200"/>
      <c r="G1096" s="37" t="s">
        <v>137</v>
      </c>
      <c r="H1096" s="36">
        <v>1</v>
      </c>
      <c r="I1096" s="35">
        <v>0.33</v>
      </c>
      <c r="J1096" s="35">
        <v>0.33</v>
      </c>
    </row>
    <row r="1097" spans="1:10" ht="11.25" customHeight="1" x14ac:dyDescent="0.2">
      <c r="A1097" s="33" t="s">
        <v>131</v>
      </c>
      <c r="B1097" s="34" t="s">
        <v>409</v>
      </c>
      <c r="C1097" s="33" t="s">
        <v>82</v>
      </c>
      <c r="D1097" s="33" t="s">
        <v>408</v>
      </c>
      <c r="E1097" s="191" t="s">
        <v>127</v>
      </c>
      <c r="F1097" s="191"/>
      <c r="G1097" s="32" t="s">
        <v>137</v>
      </c>
      <c r="H1097" s="31">
        <v>1</v>
      </c>
      <c r="I1097" s="30">
        <v>13.64</v>
      </c>
      <c r="J1097" s="30">
        <v>13.64</v>
      </c>
    </row>
    <row r="1098" spans="1:10" x14ac:dyDescent="0.2">
      <c r="A1098" s="33" t="s">
        <v>131</v>
      </c>
      <c r="B1098" s="34" t="s">
        <v>407</v>
      </c>
      <c r="C1098" s="33" t="s">
        <v>82</v>
      </c>
      <c r="D1098" s="33" t="s">
        <v>406</v>
      </c>
      <c r="E1098" s="191" t="s">
        <v>132</v>
      </c>
      <c r="F1098" s="191"/>
      <c r="G1098" s="32" t="s">
        <v>137</v>
      </c>
      <c r="H1098" s="31">
        <v>1</v>
      </c>
      <c r="I1098" s="30">
        <v>2.39</v>
      </c>
      <c r="J1098" s="30">
        <v>2.39</v>
      </c>
    </row>
    <row r="1099" spans="1:10" ht="12" customHeight="1" x14ac:dyDescent="0.2">
      <c r="A1099" s="33" t="s">
        <v>131</v>
      </c>
      <c r="B1099" s="34" t="s">
        <v>405</v>
      </c>
      <c r="C1099" s="33" t="s">
        <v>82</v>
      </c>
      <c r="D1099" s="33" t="s">
        <v>404</v>
      </c>
      <c r="E1099" s="191" t="s">
        <v>132</v>
      </c>
      <c r="F1099" s="191"/>
      <c r="G1099" s="32" t="s">
        <v>137</v>
      </c>
      <c r="H1099" s="31">
        <v>1</v>
      </c>
      <c r="I1099" s="30">
        <v>0.74</v>
      </c>
      <c r="J1099" s="30">
        <v>0.74</v>
      </c>
    </row>
    <row r="1100" spans="1:10" x14ac:dyDescent="0.2">
      <c r="A1100" s="33" t="s">
        <v>131</v>
      </c>
      <c r="B1100" s="34" t="s">
        <v>369</v>
      </c>
      <c r="C1100" s="33" t="s">
        <v>82</v>
      </c>
      <c r="D1100" s="33" t="s">
        <v>368</v>
      </c>
      <c r="E1100" s="191" t="s">
        <v>132</v>
      </c>
      <c r="F1100" s="191"/>
      <c r="G1100" s="32" t="s">
        <v>137</v>
      </c>
      <c r="H1100" s="31">
        <v>1</v>
      </c>
      <c r="I1100" s="30">
        <v>1.34</v>
      </c>
      <c r="J1100" s="30">
        <v>1.34</v>
      </c>
    </row>
    <row r="1101" spans="1:10" x14ac:dyDescent="0.2">
      <c r="A1101" s="33" t="s">
        <v>131</v>
      </c>
      <c r="B1101" s="34" t="s">
        <v>367</v>
      </c>
      <c r="C1101" s="33" t="s">
        <v>82</v>
      </c>
      <c r="D1101" s="33" t="s">
        <v>366</v>
      </c>
      <c r="E1101" s="191" t="s">
        <v>132</v>
      </c>
      <c r="F1101" s="191"/>
      <c r="G1101" s="32" t="s">
        <v>137</v>
      </c>
      <c r="H1101" s="31">
        <v>1</v>
      </c>
      <c r="I1101" s="30">
        <v>0.04</v>
      </c>
      <c r="J1101" s="30">
        <v>0.04</v>
      </c>
    </row>
    <row r="1102" spans="1:10" ht="11.25" customHeight="1" x14ac:dyDescent="0.2">
      <c r="A1102" s="33" t="s">
        <v>131</v>
      </c>
      <c r="B1102" s="34" t="s">
        <v>403</v>
      </c>
      <c r="C1102" s="33" t="s">
        <v>82</v>
      </c>
      <c r="D1102" s="33" t="s">
        <v>402</v>
      </c>
      <c r="E1102" s="191" t="s">
        <v>132</v>
      </c>
      <c r="F1102" s="191"/>
      <c r="G1102" s="32" t="s">
        <v>137</v>
      </c>
      <c r="H1102" s="31">
        <v>1</v>
      </c>
      <c r="I1102" s="30">
        <v>0.61</v>
      </c>
      <c r="J1102" s="30">
        <v>0.61</v>
      </c>
    </row>
    <row r="1103" spans="1:10" ht="22.5" customHeight="1" x14ac:dyDescent="0.2">
      <c r="A1103" s="33" t="s">
        <v>131</v>
      </c>
      <c r="B1103" s="34" t="s">
        <v>401</v>
      </c>
      <c r="C1103" s="33" t="s">
        <v>82</v>
      </c>
      <c r="D1103" s="33" t="s">
        <v>400</v>
      </c>
      <c r="E1103" s="191" t="s">
        <v>132</v>
      </c>
      <c r="F1103" s="191"/>
      <c r="G1103" s="32" t="s">
        <v>137</v>
      </c>
      <c r="H1103" s="31">
        <v>1</v>
      </c>
      <c r="I1103" s="30">
        <v>1.33</v>
      </c>
      <c r="J1103" s="30">
        <v>1.33</v>
      </c>
    </row>
    <row r="1104" spans="1:10" x14ac:dyDescent="0.2">
      <c r="A1104" s="29"/>
      <c r="B1104" s="29"/>
      <c r="C1104" s="29"/>
      <c r="D1104" s="29"/>
      <c r="E1104" s="29" t="s">
        <v>125</v>
      </c>
      <c r="F1104" s="28">
        <v>6.5728803999999998</v>
      </c>
      <c r="G1104" s="29" t="s">
        <v>124</v>
      </c>
      <c r="H1104" s="28">
        <v>7.4</v>
      </c>
      <c r="I1104" s="29" t="s">
        <v>123</v>
      </c>
      <c r="J1104" s="28">
        <v>13.97</v>
      </c>
    </row>
    <row r="1105" spans="1:10" ht="12" thickBot="1" x14ac:dyDescent="0.25">
      <c r="A1105" s="29"/>
      <c r="B1105" s="29"/>
      <c r="C1105" s="29"/>
      <c r="D1105" s="29"/>
      <c r="E1105" s="29" t="s">
        <v>122</v>
      </c>
      <c r="F1105" s="28">
        <v>4.3499999999999996</v>
      </c>
      <c r="G1105" s="29"/>
      <c r="H1105" s="192" t="s">
        <v>121</v>
      </c>
      <c r="I1105" s="192"/>
      <c r="J1105" s="28">
        <v>24.77</v>
      </c>
    </row>
    <row r="1106" spans="1:10" ht="12" thickTop="1" x14ac:dyDescent="0.2">
      <c r="A1106" s="27"/>
      <c r="B1106" s="27"/>
      <c r="C1106" s="27"/>
      <c r="D1106" s="27"/>
      <c r="E1106" s="27"/>
      <c r="F1106" s="27"/>
      <c r="G1106" s="27"/>
      <c r="H1106" s="27"/>
      <c r="I1106" s="27"/>
      <c r="J1106" s="27"/>
    </row>
    <row r="1107" spans="1:10" x14ac:dyDescent="0.2">
      <c r="A1107" s="47"/>
      <c r="B1107" s="45" t="s">
        <v>8</v>
      </c>
      <c r="C1107" s="47" t="s">
        <v>9</v>
      </c>
      <c r="D1107" s="47" t="s">
        <v>10</v>
      </c>
      <c r="E1107" s="194" t="s">
        <v>145</v>
      </c>
      <c r="F1107" s="194"/>
      <c r="G1107" s="46" t="s">
        <v>11</v>
      </c>
      <c r="H1107" s="45" t="s">
        <v>12</v>
      </c>
      <c r="I1107" s="45" t="s">
        <v>13</v>
      </c>
      <c r="J1107" s="45" t="s">
        <v>15</v>
      </c>
    </row>
    <row r="1108" spans="1:10" x14ac:dyDescent="0.2">
      <c r="A1108" s="43" t="s">
        <v>144</v>
      </c>
      <c r="B1108" s="44" t="s">
        <v>327</v>
      </c>
      <c r="C1108" s="43" t="s">
        <v>82</v>
      </c>
      <c r="D1108" s="43" t="s">
        <v>326</v>
      </c>
      <c r="E1108" s="198" t="s">
        <v>138</v>
      </c>
      <c r="F1108" s="198"/>
      <c r="G1108" s="42" t="s">
        <v>137</v>
      </c>
      <c r="H1108" s="41">
        <v>1</v>
      </c>
      <c r="I1108" s="40">
        <v>19.7</v>
      </c>
      <c r="J1108" s="40">
        <v>19.7</v>
      </c>
    </row>
    <row r="1109" spans="1:10" ht="22.5" x14ac:dyDescent="0.2">
      <c r="A1109" s="38" t="s">
        <v>141</v>
      </c>
      <c r="B1109" s="39" t="s">
        <v>399</v>
      </c>
      <c r="C1109" s="38" t="s">
        <v>82</v>
      </c>
      <c r="D1109" s="38" t="s">
        <v>398</v>
      </c>
      <c r="E1109" s="200" t="s">
        <v>138</v>
      </c>
      <c r="F1109" s="200"/>
      <c r="G1109" s="37" t="s">
        <v>137</v>
      </c>
      <c r="H1109" s="36">
        <v>1</v>
      </c>
      <c r="I1109" s="35">
        <v>0.16</v>
      </c>
      <c r="J1109" s="35">
        <v>0.16</v>
      </c>
    </row>
    <row r="1110" spans="1:10" x14ac:dyDescent="0.2">
      <c r="A1110" s="33" t="s">
        <v>131</v>
      </c>
      <c r="B1110" s="34" t="s">
        <v>397</v>
      </c>
      <c r="C1110" s="33" t="s">
        <v>82</v>
      </c>
      <c r="D1110" s="33" t="s">
        <v>396</v>
      </c>
      <c r="E1110" s="191" t="s">
        <v>127</v>
      </c>
      <c r="F1110" s="191"/>
      <c r="G1110" s="32" t="s">
        <v>137</v>
      </c>
      <c r="H1110" s="31">
        <v>1</v>
      </c>
      <c r="I1110" s="30">
        <v>17.38</v>
      </c>
      <c r="J1110" s="30">
        <v>17.38</v>
      </c>
    </row>
    <row r="1111" spans="1:10" x14ac:dyDescent="0.2">
      <c r="A1111" s="33" t="s">
        <v>131</v>
      </c>
      <c r="B1111" s="34" t="s">
        <v>369</v>
      </c>
      <c r="C1111" s="33" t="s">
        <v>82</v>
      </c>
      <c r="D1111" s="33" t="s">
        <v>368</v>
      </c>
      <c r="E1111" s="191" t="s">
        <v>132</v>
      </c>
      <c r="F1111" s="191"/>
      <c r="G1111" s="32" t="s">
        <v>137</v>
      </c>
      <c r="H1111" s="31">
        <v>1</v>
      </c>
      <c r="I1111" s="30">
        <v>1.34</v>
      </c>
      <c r="J1111" s="30">
        <v>1.34</v>
      </c>
    </row>
    <row r="1112" spans="1:10" ht="12" customHeight="1" x14ac:dyDescent="0.2">
      <c r="A1112" s="33" t="s">
        <v>131</v>
      </c>
      <c r="B1112" s="34" t="s">
        <v>367</v>
      </c>
      <c r="C1112" s="33" t="s">
        <v>82</v>
      </c>
      <c r="D1112" s="33" t="s">
        <v>366</v>
      </c>
      <c r="E1112" s="191" t="s">
        <v>132</v>
      </c>
      <c r="F1112" s="191"/>
      <c r="G1112" s="32" t="s">
        <v>137</v>
      </c>
      <c r="H1112" s="31">
        <v>1</v>
      </c>
      <c r="I1112" s="30">
        <v>0.04</v>
      </c>
      <c r="J1112" s="30">
        <v>0.04</v>
      </c>
    </row>
    <row r="1113" spans="1:10" ht="22.5" x14ac:dyDescent="0.2">
      <c r="A1113" s="33" t="s">
        <v>131</v>
      </c>
      <c r="B1113" s="34" t="s">
        <v>395</v>
      </c>
      <c r="C1113" s="33" t="s">
        <v>82</v>
      </c>
      <c r="D1113" s="33" t="s">
        <v>394</v>
      </c>
      <c r="E1113" s="191" t="s">
        <v>132</v>
      </c>
      <c r="F1113" s="191"/>
      <c r="G1113" s="32" t="s">
        <v>137</v>
      </c>
      <c r="H1113" s="31">
        <v>1</v>
      </c>
      <c r="I1113" s="30">
        <v>7.0000000000000007E-2</v>
      </c>
      <c r="J1113" s="30">
        <v>7.0000000000000007E-2</v>
      </c>
    </row>
    <row r="1114" spans="1:10" x14ac:dyDescent="0.2">
      <c r="A1114" s="33" t="s">
        <v>131</v>
      </c>
      <c r="B1114" s="34" t="s">
        <v>393</v>
      </c>
      <c r="C1114" s="33" t="s">
        <v>82</v>
      </c>
      <c r="D1114" s="33" t="s">
        <v>392</v>
      </c>
      <c r="E1114" s="191" t="s">
        <v>132</v>
      </c>
      <c r="F1114" s="191"/>
      <c r="G1114" s="32" t="s">
        <v>137</v>
      </c>
      <c r="H1114" s="31">
        <v>1</v>
      </c>
      <c r="I1114" s="30">
        <v>0.71</v>
      </c>
      <c r="J1114" s="30">
        <v>0.71</v>
      </c>
    </row>
    <row r="1115" spans="1:10" ht="11.25" customHeight="1" x14ac:dyDescent="0.2">
      <c r="A1115" s="29"/>
      <c r="B1115" s="29"/>
      <c r="C1115" s="29"/>
      <c r="D1115" s="29"/>
      <c r="E1115" s="29" t="s">
        <v>125</v>
      </c>
      <c r="F1115" s="28">
        <v>8.2525642000000001</v>
      </c>
      <c r="G1115" s="29" t="s">
        <v>124</v>
      </c>
      <c r="H1115" s="28">
        <v>9.2899999999999991</v>
      </c>
      <c r="I1115" s="29" t="s">
        <v>123</v>
      </c>
      <c r="J1115" s="28">
        <v>17.54</v>
      </c>
    </row>
    <row r="1116" spans="1:10" ht="22.5" customHeight="1" thickBot="1" x14ac:dyDescent="0.25">
      <c r="A1116" s="29"/>
      <c r="B1116" s="29"/>
      <c r="C1116" s="29"/>
      <c r="D1116" s="29"/>
      <c r="E1116" s="29" t="s">
        <v>122</v>
      </c>
      <c r="F1116" s="28">
        <v>4.2</v>
      </c>
      <c r="G1116" s="29"/>
      <c r="H1116" s="192" t="s">
        <v>121</v>
      </c>
      <c r="I1116" s="192"/>
      <c r="J1116" s="28">
        <v>23.9</v>
      </c>
    </row>
    <row r="1117" spans="1:10" ht="12" thickTop="1" x14ac:dyDescent="0.2">
      <c r="A1117" s="27"/>
      <c r="B1117" s="27"/>
      <c r="C1117" s="27"/>
      <c r="D1117" s="27"/>
      <c r="E1117" s="27"/>
      <c r="F1117" s="27"/>
      <c r="G1117" s="27"/>
      <c r="H1117" s="27"/>
      <c r="I1117" s="27"/>
      <c r="J1117" s="27"/>
    </row>
    <row r="1118" spans="1:10" x14ac:dyDescent="0.2">
      <c r="A1118" s="47"/>
      <c r="B1118" s="45" t="s">
        <v>8</v>
      </c>
      <c r="C1118" s="47" t="s">
        <v>9</v>
      </c>
      <c r="D1118" s="47" t="s">
        <v>10</v>
      </c>
      <c r="E1118" s="194" t="s">
        <v>145</v>
      </c>
      <c r="F1118" s="194"/>
      <c r="G1118" s="46" t="s">
        <v>11</v>
      </c>
      <c r="H1118" s="45" t="s">
        <v>12</v>
      </c>
      <c r="I1118" s="45" t="s">
        <v>13</v>
      </c>
      <c r="J1118" s="45" t="s">
        <v>15</v>
      </c>
    </row>
    <row r="1119" spans="1:10" x14ac:dyDescent="0.2">
      <c r="A1119" s="43" t="s">
        <v>144</v>
      </c>
      <c r="B1119" s="44" t="s">
        <v>391</v>
      </c>
      <c r="C1119" s="43" t="s">
        <v>54</v>
      </c>
      <c r="D1119" s="43" t="s">
        <v>390</v>
      </c>
      <c r="E1119" s="198" t="s">
        <v>344</v>
      </c>
      <c r="F1119" s="198"/>
      <c r="G1119" s="42" t="s">
        <v>66</v>
      </c>
      <c r="H1119" s="41">
        <v>1</v>
      </c>
      <c r="I1119" s="40">
        <v>1.18</v>
      </c>
      <c r="J1119" s="40">
        <v>1.18</v>
      </c>
    </row>
    <row r="1120" spans="1:10" x14ac:dyDescent="0.2">
      <c r="A1120" s="194" t="s">
        <v>205</v>
      </c>
      <c r="B1120" s="195" t="s">
        <v>8</v>
      </c>
      <c r="C1120" s="194" t="s">
        <v>9</v>
      </c>
      <c r="D1120" s="194" t="s">
        <v>204</v>
      </c>
      <c r="E1120" s="195" t="s">
        <v>165</v>
      </c>
      <c r="F1120" s="196" t="s">
        <v>203</v>
      </c>
      <c r="G1120" s="195"/>
      <c r="H1120" s="196" t="s">
        <v>202</v>
      </c>
      <c r="I1120" s="195"/>
      <c r="J1120" s="195" t="s">
        <v>162</v>
      </c>
    </row>
    <row r="1121" spans="1:10" x14ac:dyDescent="0.2">
      <c r="A1121" s="195"/>
      <c r="B1121" s="195"/>
      <c r="C1121" s="195"/>
      <c r="D1121" s="195"/>
      <c r="E1121" s="195"/>
      <c r="F1121" s="45" t="s">
        <v>201</v>
      </c>
      <c r="G1121" s="45" t="s">
        <v>200</v>
      </c>
      <c r="H1121" s="45" t="s">
        <v>201</v>
      </c>
      <c r="I1121" s="45" t="s">
        <v>200</v>
      </c>
      <c r="J1121" s="195"/>
    </row>
    <row r="1122" spans="1:10" x14ac:dyDescent="0.2">
      <c r="A1122" s="33" t="s">
        <v>131</v>
      </c>
      <c r="B1122" s="34" t="s">
        <v>385</v>
      </c>
      <c r="C1122" s="33" t="s">
        <v>54</v>
      </c>
      <c r="D1122" s="33" t="s">
        <v>384</v>
      </c>
      <c r="E1122" s="31">
        <v>1</v>
      </c>
      <c r="F1122" s="30">
        <v>1</v>
      </c>
      <c r="G1122" s="30">
        <v>0</v>
      </c>
      <c r="H1122" s="50">
        <v>286.97550000000001</v>
      </c>
      <c r="I1122" s="50">
        <v>88.027000000000001</v>
      </c>
      <c r="J1122" s="50">
        <v>286.97550000000001</v>
      </c>
    </row>
    <row r="1123" spans="1:10" ht="12" customHeight="1" x14ac:dyDescent="0.2">
      <c r="A1123" s="197"/>
      <c r="B1123" s="197"/>
      <c r="C1123" s="197"/>
      <c r="D1123" s="197"/>
      <c r="E1123" s="197"/>
      <c r="F1123" s="197" t="s">
        <v>197</v>
      </c>
      <c r="G1123" s="197"/>
      <c r="H1123" s="197"/>
      <c r="I1123" s="197"/>
      <c r="J1123" s="48">
        <v>286.97550000000001</v>
      </c>
    </row>
    <row r="1124" spans="1:10" x14ac:dyDescent="0.2">
      <c r="A1124" s="197"/>
      <c r="B1124" s="197"/>
      <c r="C1124" s="197"/>
      <c r="D1124" s="197"/>
      <c r="E1124" s="197"/>
      <c r="F1124" s="197" t="s">
        <v>188</v>
      </c>
      <c r="G1124" s="197"/>
      <c r="H1124" s="197"/>
      <c r="I1124" s="197"/>
      <c r="J1124" s="48">
        <v>286.97550000000001</v>
      </c>
    </row>
    <row r="1125" spans="1:10" x14ac:dyDescent="0.2">
      <c r="A1125" s="197"/>
      <c r="B1125" s="197"/>
      <c r="C1125" s="197"/>
      <c r="D1125" s="197"/>
      <c r="E1125" s="197"/>
      <c r="F1125" s="197" t="s">
        <v>187</v>
      </c>
      <c r="G1125" s="197"/>
      <c r="H1125" s="197"/>
      <c r="I1125" s="197"/>
      <c r="J1125" s="48">
        <v>2.1399999999999999E-2</v>
      </c>
    </row>
    <row r="1126" spans="1:10" x14ac:dyDescent="0.2">
      <c r="A1126" s="197"/>
      <c r="B1126" s="197"/>
      <c r="C1126" s="197"/>
      <c r="D1126" s="197"/>
      <c r="E1126" s="197"/>
      <c r="F1126" s="197" t="s">
        <v>186</v>
      </c>
      <c r="G1126" s="197"/>
      <c r="H1126" s="197"/>
      <c r="I1126" s="197"/>
      <c r="J1126" s="48">
        <v>2.47E-2</v>
      </c>
    </row>
    <row r="1127" spans="1:10" ht="11.25" customHeight="1" x14ac:dyDescent="0.2">
      <c r="A1127" s="197"/>
      <c r="B1127" s="197"/>
      <c r="C1127" s="197"/>
      <c r="D1127" s="197"/>
      <c r="E1127" s="197"/>
      <c r="F1127" s="197" t="s">
        <v>185</v>
      </c>
      <c r="G1127" s="197"/>
      <c r="H1127" s="197"/>
      <c r="I1127" s="197"/>
      <c r="J1127" s="48">
        <v>249</v>
      </c>
    </row>
    <row r="1128" spans="1:10" x14ac:dyDescent="0.2">
      <c r="A1128" s="197"/>
      <c r="B1128" s="197"/>
      <c r="C1128" s="197"/>
      <c r="D1128" s="197"/>
      <c r="E1128" s="197"/>
      <c r="F1128" s="197" t="s">
        <v>184</v>
      </c>
      <c r="G1128" s="197"/>
      <c r="H1128" s="197"/>
      <c r="I1128" s="197"/>
      <c r="J1128" s="48">
        <v>1.1525000000000001</v>
      </c>
    </row>
    <row r="1129" spans="1:10" x14ac:dyDescent="0.2">
      <c r="A1129" s="29"/>
      <c r="B1129" s="29"/>
      <c r="C1129" s="29"/>
      <c r="D1129" s="29"/>
      <c r="E1129" s="29" t="s">
        <v>125</v>
      </c>
      <c r="F1129" s="28">
        <v>0</v>
      </c>
      <c r="G1129" s="29" t="s">
        <v>124</v>
      </c>
      <c r="H1129" s="28">
        <v>0</v>
      </c>
      <c r="I1129" s="29" t="s">
        <v>123</v>
      </c>
      <c r="J1129" s="28">
        <v>0</v>
      </c>
    </row>
    <row r="1130" spans="1:10" ht="11.25" customHeight="1" thickBot="1" x14ac:dyDescent="0.25">
      <c r="A1130" s="29"/>
      <c r="B1130" s="29"/>
      <c r="C1130" s="29"/>
      <c r="D1130" s="29"/>
      <c r="E1130" s="29" t="s">
        <v>122</v>
      </c>
      <c r="F1130" s="28">
        <v>0.25</v>
      </c>
      <c r="G1130" s="29"/>
      <c r="H1130" s="192" t="s">
        <v>121</v>
      </c>
      <c r="I1130" s="192"/>
      <c r="J1130" s="28">
        <v>1.43</v>
      </c>
    </row>
    <row r="1131" spans="1:10" ht="11.25" customHeight="1" thickTop="1" x14ac:dyDescent="0.2">
      <c r="A1131" s="27"/>
      <c r="B1131" s="27"/>
      <c r="C1131" s="27"/>
      <c r="D1131" s="27"/>
      <c r="E1131" s="27"/>
      <c r="F1131" s="27"/>
      <c r="G1131" s="27"/>
      <c r="H1131" s="27"/>
      <c r="I1131" s="27"/>
      <c r="J1131" s="27"/>
    </row>
    <row r="1132" spans="1:10" ht="11.25" customHeight="1" x14ac:dyDescent="0.2">
      <c r="A1132" s="47"/>
      <c r="B1132" s="45" t="s">
        <v>8</v>
      </c>
      <c r="C1132" s="47" t="s">
        <v>9</v>
      </c>
      <c r="D1132" s="47" t="s">
        <v>10</v>
      </c>
      <c r="E1132" s="194" t="s">
        <v>145</v>
      </c>
      <c r="F1132" s="194"/>
      <c r="G1132" s="46" t="s">
        <v>11</v>
      </c>
      <c r="H1132" s="45" t="s">
        <v>12</v>
      </c>
      <c r="I1132" s="45" t="s">
        <v>13</v>
      </c>
      <c r="J1132" s="45" t="s">
        <v>15</v>
      </c>
    </row>
    <row r="1133" spans="1:10" ht="11.25" customHeight="1" x14ac:dyDescent="0.2">
      <c r="A1133" s="43" t="s">
        <v>144</v>
      </c>
      <c r="B1133" s="44" t="s">
        <v>389</v>
      </c>
      <c r="C1133" s="43" t="s">
        <v>54</v>
      </c>
      <c r="D1133" s="43" t="s">
        <v>388</v>
      </c>
      <c r="E1133" s="198" t="s">
        <v>344</v>
      </c>
      <c r="F1133" s="198"/>
      <c r="G1133" s="42" t="s">
        <v>66</v>
      </c>
      <c r="H1133" s="41">
        <v>1</v>
      </c>
      <c r="I1133" s="40">
        <v>0.94</v>
      </c>
      <c r="J1133" s="40">
        <v>0.94</v>
      </c>
    </row>
    <row r="1134" spans="1:10" ht="11.25" customHeight="1" x14ac:dyDescent="0.2">
      <c r="A1134" s="194" t="s">
        <v>205</v>
      </c>
      <c r="B1134" s="195" t="s">
        <v>8</v>
      </c>
      <c r="C1134" s="194" t="s">
        <v>9</v>
      </c>
      <c r="D1134" s="194" t="s">
        <v>204</v>
      </c>
      <c r="E1134" s="195" t="s">
        <v>165</v>
      </c>
      <c r="F1134" s="196" t="s">
        <v>203</v>
      </c>
      <c r="G1134" s="195"/>
      <c r="H1134" s="196" t="s">
        <v>202</v>
      </c>
      <c r="I1134" s="195"/>
      <c r="J1134" s="195" t="s">
        <v>162</v>
      </c>
    </row>
    <row r="1135" spans="1:10" ht="11.25" customHeight="1" x14ac:dyDescent="0.2">
      <c r="A1135" s="195"/>
      <c r="B1135" s="195"/>
      <c r="C1135" s="195"/>
      <c r="D1135" s="195"/>
      <c r="E1135" s="195"/>
      <c r="F1135" s="45" t="s">
        <v>201</v>
      </c>
      <c r="G1135" s="45" t="s">
        <v>200</v>
      </c>
      <c r="H1135" s="45" t="s">
        <v>201</v>
      </c>
      <c r="I1135" s="45" t="s">
        <v>200</v>
      </c>
      <c r="J1135" s="195"/>
    </row>
    <row r="1136" spans="1:10" x14ac:dyDescent="0.2">
      <c r="A1136" s="33" t="s">
        <v>131</v>
      </c>
      <c r="B1136" s="34" t="s">
        <v>385</v>
      </c>
      <c r="C1136" s="33" t="s">
        <v>54</v>
      </c>
      <c r="D1136" s="33" t="s">
        <v>384</v>
      </c>
      <c r="E1136" s="31">
        <v>1</v>
      </c>
      <c r="F1136" s="30">
        <v>1</v>
      </c>
      <c r="G1136" s="30">
        <v>0</v>
      </c>
      <c r="H1136" s="50">
        <v>286.97550000000001</v>
      </c>
      <c r="I1136" s="50">
        <v>88.027000000000001</v>
      </c>
      <c r="J1136" s="50">
        <v>286.97550000000001</v>
      </c>
    </row>
    <row r="1137" spans="1:10" ht="12" customHeight="1" x14ac:dyDescent="0.2">
      <c r="A1137" s="197"/>
      <c r="B1137" s="197"/>
      <c r="C1137" s="197"/>
      <c r="D1137" s="197"/>
      <c r="E1137" s="197"/>
      <c r="F1137" s="197" t="s">
        <v>197</v>
      </c>
      <c r="G1137" s="197"/>
      <c r="H1137" s="197"/>
      <c r="I1137" s="197"/>
      <c r="J1137" s="48">
        <v>286.97550000000001</v>
      </c>
    </row>
    <row r="1138" spans="1:10" x14ac:dyDescent="0.2">
      <c r="A1138" s="197"/>
      <c r="B1138" s="197"/>
      <c r="C1138" s="197"/>
      <c r="D1138" s="197"/>
      <c r="E1138" s="197"/>
      <c r="F1138" s="197" t="s">
        <v>188</v>
      </c>
      <c r="G1138" s="197"/>
      <c r="H1138" s="197"/>
      <c r="I1138" s="197"/>
      <c r="J1138" s="48">
        <v>286.97550000000001</v>
      </c>
    </row>
    <row r="1139" spans="1:10" x14ac:dyDescent="0.2">
      <c r="A1139" s="197"/>
      <c r="B1139" s="197"/>
      <c r="C1139" s="197"/>
      <c r="D1139" s="197"/>
      <c r="E1139" s="197"/>
      <c r="F1139" s="197" t="s">
        <v>187</v>
      </c>
      <c r="G1139" s="197"/>
      <c r="H1139" s="197"/>
      <c r="I1139" s="197"/>
      <c r="J1139" s="48">
        <v>2.1399999999999999E-2</v>
      </c>
    </row>
    <row r="1140" spans="1:10" x14ac:dyDescent="0.2">
      <c r="A1140" s="197"/>
      <c r="B1140" s="197"/>
      <c r="C1140" s="197"/>
      <c r="D1140" s="197"/>
      <c r="E1140" s="197"/>
      <c r="F1140" s="197" t="s">
        <v>186</v>
      </c>
      <c r="G1140" s="197"/>
      <c r="H1140" s="197"/>
      <c r="I1140" s="197"/>
      <c r="J1140" s="48">
        <v>1.9800000000000002E-2</v>
      </c>
    </row>
    <row r="1141" spans="1:10" ht="11.25" customHeight="1" x14ac:dyDescent="0.2">
      <c r="A1141" s="197"/>
      <c r="B1141" s="197"/>
      <c r="C1141" s="197"/>
      <c r="D1141" s="197"/>
      <c r="E1141" s="197"/>
      <c r="F1141" s="197" t="s">
        <v>185</v>
      </c>
      <c r="G1141" s="197"/>
      <c r="H1141" s="197"/>
      <c r="I1141" s="197"/>
      <c r="J1141" s="48">
        <v>311.25</v>
      </c>
    </row>
    <row r="1142" spans="1:10" x14ac:dyDescent="0.2">
      <c r="A1142" s="197"/>
      <c r="B1142" s="197"/>
      <c r="C1142" s="197"/>
      <c r="D1142" s="197"/>
      <c r="E1142" s="197"/>
      <c r="F1142" s="197" t="s">
        <v>184</v>
      </c>
      <c r="G1142" s="197"/>
      <c r="H1142" s="197"/>
      <c r="I1142" s="197"/>
      <c r="J1142" s="48">
        <v>0.92200000000000004</v>
      </c>
    </row>
    <row r="1143" spans="1:10" x14ac:dyDescent="0.2">
      <c r="A1143" s="29"/>
      <c r="B1143" s="29"/>
      <c r="C1143" s="29"/>
      <c r="D1143" s="29"/>
      <c r="E1143" s="29" t="s">
        <v>125</v>
      </c>
      <c r="F1143" s="28">
        <v>0</v>
      </c>
      <c r="G1143" s="29" t="s">
        <v>124</v>
      </c>
      <c r="H1143" s="28">
        <v>0</v>
      </c>
      <c r="I1143" s="29" t="s">
        <v>123</v>
      </c>
      <c r="J1143" s="28">
        <v>0</v>
      </c>
    </row>
    <row r="1144" spans="1:10" ht="11.25" customHeight="1" thickBot="1" x14ac:dyDescent="0.25">
      <c r="A1144" s="29"/>
      <c r="B1144" s="29"/>
      <c r="C1144" s="29"/>
      <c r="D1144" s="29"/>
      <c r="E1144" s="29" t="s">
        <v>122</v>
      </c>
      <c r="F1144" s="28">
        <v>0.2</v>
      </c>
      <c r="G1144" s="29"/>
      <c r="H1144" s="192" t="s">
        <v>121</v>
      </c>
      <c r="I1144" s="192"/>
      <c r="J1144" s="28">
        <v>1.1399999999999999</v>
      </c>
    </row>
    <row r="1145" spans="1:10" ht="11.25" customHeight="1" thickTop="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</row>
    <row r="1146" spans="1:10" ht="11.25" customHeight="1" x14ac:dyDescent="0.2">
      <c r="A1146" s="47"/>
      <c r="B1146" s="45" t="s">
        <v>8</v>
      </c>
      <c r="C1146" s="47" t="s">
        <v>9</v>
      </c>
      <c r="D1146" s="47" t="s">
        <v>10</v>
      </c>
      <c r="E1146" s="194" t="s">
        <v>145</v>
      </c>
      <c r="F1146" s="194"/>
      <c r="G1146" s="46" t="s">
        <v>11</v>
      </c>
      <c r="H1146" s="45" t="s">
        <v>12</v>
      </c>
      <c r="I1146" s="45" t="s">
        <v>13</v>
      </c>
      <c r="J1146" s="45" t="s">
        <v>15</v>
      </c>
    </row>
    <row r="1147" spans="1:10" ht="11.25" customHeight="1" x14ac:dyDescent="0.2">
      <c r="A1147" s="43" t="s">
        <v>144</v>
      </c>
      <c r="B1147" s="44" t="s">
        <v>387</v>
      </c>
      <c r="C1147" s="43" t="s">
        <v>54</v>
      </c>
      <c r="D1147" s="43" t="s">
        <v>386</v>
      </c>
      <c r="E1147" s="198" t="s">
        <v>344</v>
      </c>
      <c r="F1147" s="198"/>
      <c r="G1147" s="42" t="s">
        <v>66</v>
      </c>
      <c r="H1147" s="41">
        <v>1</v>
      </c>
      <c r="I1147" s="40">
        <v>0.77</v>
      </c>
      <c r="J1147" s="40">
        <v>0.77</v>
      </c>
    </row>
    <row r="1148" spans="1:10" ht="11.25" customHeight="1" x14ac:dyDescent="0.2">
      <c r="A1148" s="194" t="s">
        <v>205</v>
      </c>
      <c r="B1148" s="195" t="s">
        <v>8</v>
      </c>
      <c r="C1148" s="194" t="s">
        <v>9</v>
      </c>
      <c r="D1148" s="194" t="s">
        <v>204</v>
      </c>
      <c r="E1148" s="195" t="s">
        <v>165</v>
      </c>
      <c r="F1148" s="196" t="s">
        <v>203</v>
      </c>
      <c r="G1148" s="195"/>
      <c r="H1148" s="196" t="s">
        <v>202</v>
      </c>
      <c r="I1148" s="195"/>
      <c r="J1148" s="195" t="s">
        <v>162</v>
      </c>
    </row>
    <row r="1149" spans="1:10" ht="11.25" customHeight="1" x14ac:dyDescent="0.2">
      <c r="A1149" s="195"/>
      <c r="B1149" s="195"/>
      <c r="C1149" s="195"/>
      <c r="D1149" s="195"/>
      <c r="E1149" s="195"/>
      <c r="F1149" s="45" t="s">
        <v>201</v>
      </c>
      <c r="G1149" s="45" t="s">
        <v>200</v>
      </c>
      <c r="H1149" s="45" t="s">
        <v>201</v>
      </c>
      <c r="I1149" s="45" t="s">
        <v>200</v>
      </c>
      <c r="J1149" s="195"/>
    </row>
    <row r="1150" spans="1:10" x14ac:dyDescent="0.2">
      <c r="A1150" s="33" t="s">
        <v>131</v>
      </c>
      <c r="B1150" s="34" t="s">
        <v>385</v>
      </c>
      <c r="C1150" s="33" t="s">
        <v>54</v>
      </c>
      <c r="D1150" s="33" t="s">
        <v>384</v>
      </c>
      <c r="E1150" s="31">
        <v>1</v>
      </c>
      <c r="F1150" s="30">
        <v>1</v>
      </c>
      <c r="G1150" s="30">
        <v>0</v>
      </c>
      <c r="H1150" s="50">
        <v>286.97550000000001</v>
      </c>
      <c r="I1150" s="50">
        <v>88.027000000000001</v>
      </c>
      <c r="J1150" s="50">
        <v>286.97550000000001</v>
      </c>
    </row>
    <row r="1151" spans="1:10" ht="12" customHeight="1" x14ac:dyDescent="0.2">
      <c r="A1151" s="197"/>
      <c r="B1151" s="197"/>
      <c r="C1151" s="197"/>
      <c r="D1151" s="197"/>
      <c r="E1151" s="197"/>
      <c r="F1151" s="197" t="s">
        <v>197</v>
      </c>
      <c r="G1151" s="197"/>
      <c r="H1151" s="197"/>
      <c r="I1151" s="197"/>
      <c r="J1151" s="48">
        <v>286.97550000000001</v>
      </c>
    </row>
    <row r="1152" spans="1:10" x14ac:dyDescent="0.2">
      <c r="A1152" s="197"/>
      <c r="B1152" s="197"/>
      <c r="C1152" s="197"/>
      <c r="D1152" s="197"/>
      <c r="E1152" s="197"/>
      <c r="F1152" s="197" t="s">
        <v>188</v>
      </c>
      <c r="G1152" s="197"/>
      <c r="H1152" s="197"/>
      <c r="I1152" s="197"/>
      <c r="J1152" s="48">
        <v>286.97550000000001</v>
      </c>
    </row>
    <row r="1153" spans="1:10" x14ac:dyDescent="0.2">
      <c r="A1153" s="197"/>
      <c r="B1153" s="197"/>
      <c r="C1153" s="197"/>
      <c r="D1153" s="197"/>
      <c r="E1153" s="197"/>
      <c r="F1153" s="197" t="s">
        <v>187</v>
      </c>
      <c r="G1153" s="197"/>
      <c r="H1153" s="197"/>
      <c r="I1153" s="197"/>
      <c r="J1153" s="48">
        <v>0</v>
      </c>
    </row>
    <row r="1154" spans="1:10" x14ac:dyDescent="0.2">
      <c r="A1154" s="197"/>
      <c r="B1154" s="197"/>
      <c r="C1154" s="197"/>
      <c r="D1154" s="197"/>
      <c r="E1154" s="197"/>
      <c r="F1154" s="197" t="s">
        <v>186</v>
      </c>
      <c r="G1154" s="197"/>
      <c r="H1154" s="197"/>
      <c r="I1154" s="197"/>
      <c r="J1154" s="48">
        <v>0</v>
      </c>
    </row>
    <row r="1155" spans="1:10" ht="11.25" customHeight="1" x14ac:dyDescent="0.2">
      <c r="A1155" s="197"/>
      <c r="B1155" s="197"/>
      <c r="C1155" s="197"/>
      <c r="D1155" s="197"/>
      <c r="E1155" s="197"/>
      <c r="F1155" s="197" t="s">
        <v>185</v>
      </c>
      <c r="G1155" s="197"/>
      <c r="H1155" s="197"/>
      <c r="I1155" s="197"/>
      <c r="J1155" s="48">
        <v>373.5</v>
      </c>
    </row>
    <row r="1156" spans="1:10" x14ac:dyDescent="0.2">
      <c r="A1156" s="197"/>
      <c r="B1156" s="197"/>
      <c r="C1156" s="197"/>
      <c r="D1156" s="197"/>
      <c r="E1156" s="197"/>
      <c r="F1156" s="197" t="s">
        <v>184</v>
      </c>
      <c r="G1156" s="197"/>
      <c r="H1156" s="197"/>
      <c r="I1156" s="197"/>
      <c r="J1156" s="48">
        <v>0.76829999999999998</v>
      </c>
    </row>
    <row r="1157" spans="1:10" x14ac:dyDescent="0.2">
      <c r="A1157" s="29"/>
      <c r="B1157" s="29"/>
      <c r="C1157" s="29"/>
      <c r="D1157" s="29"/>
      <c r="E1157" s="29" t="s">
        <v>125</v>
      </c>
      <c r="F1157" s="28">
        <v>0</v>
      </c>
      <c r="G1157" s="29" t="s">
        <v>124</v>
      </c>
      <c r="H1157" s="28">
        <v>0</v>
      </c>
      <c r="I1157" s="29" t="s">
        <v>123</v>
      </c>
      <c r="J1157" s="28">
        <v>0</v>
      </c>
    </row>
    <row r="1158" spans="1:10" ht="11.25" customHeight="1" thickBot="1" x14ac:dyDescent="0.25">
      <c r="A1158" s="29"/>
      <c r="B1158" s="29"/>
      <c r="C1158" s="29"/>
      <c r="D1158" s="29"/>
      <c r="E1158" s="29" t="s">
        <v>122</v>
      </c>
      <c r="F1158" s="28">
        <v>0.16</v>
      </c>
      <c r="G1158" s="29"/>
      <c r="H1158" s="192" t="s">
        <v>121</v>
      </c>
      <c r="I1158" s="192"/>
      <c r="J1158" s="28">
        <v>0.93</v>
      </c>
    </row>
    <row r="1159" spans="1:10" ht="11.25" customHeight="1" thickTop="1" x14ac:dyDescent="0.2">
      <c r="A1159" s="27"/>
      <c r="B1159" s="27"/>
      <c r="C1159" s="27"/>
      <c r="D1159" s="27"/>
      <c r="E1159" s="27"/>
      <c r="F1159" s="27"/>
      <c r="G1159" s="27"/>
      <c r="H1159" s="27"/>
      <c r="I1159" s="27"/>
      <c r="J1159" s="27"/>
    </row>
    <row r="1160" spans="1:10" ht="11.25" customHeight="1" x14ac:dyDescent="0.2">
      <c r="A1160" s="47"/>
      <c r="B1160" s="45" t="s">
        <v>8</v>
      </c>
      <c r="C1160" s="47" t="s">
        <v>9</v>
      </c>
      <c r="D1160" s="47" t="s">
        <v>10</v>
      </c>
      <c r="E1160" s="194" t="s">
        <v>145</v>
      </c>
      <c r="F1160" s="194"/>
      <c r="G1160" s="46" t="s">
        <v>11</v>
      </c>
      <c r="H1160" s="45" t="s">
        <v>12</v>
      </c>
      <c r="I1160" s="45" t="s">
        <v>13</v>
      </c>
      <c r="J1160" s="45" t="s">
        <v>15</v>
      </c>
    </row>
    <row r="1161" spans="1:10" ht="11.25" customHeight="1" x14ac:dyDescent="0.2">
      <c r="A1161" s="43" t="s">
        <v>144</v>
      </c>
      <c r="B1161" s="44" t="s">
        <v>383</v>
      </c>
      <c r="C1161" s="43" t="s">
        <v>54</v>
      </c>
      <c r="D1161" s="43" t="s">
        <v>382</v>
      </c>
      <c r="E1161" s="198" t="s">
        <v>344</v>
      </c>
      <c r="F1161" s="198"/>
      <c r="G1161" s="42" t="s">
        <v>66</v>
      </c>
      <c r="H1161" s="41">
        <v>1</v>
      </c>
      <c r="I1161" s="40">
        <v>1.0900000000000001</v>
      </c>
      <c r="J1161" s="40">
        <v>1.0900000000000001</v>
      </c>
    </row>
    <row r="1162" spans="1:10" ht="11.25" customHeight="1" x14ac:dyDescent="0.2">
      <c r="A1162" s="194" t="s">
        <v>205</v>
      </c>
      <c r="B1162" s="195" t="s">
        <v>8</v>
      </c>
      <c r="C1162" s="194" t="s">
        <v>9</v>
      </c>
      <c r="D1162" s="194" t="s">
        <v>204</v>
      </c>
      <c r="E1162" s="195" t="s">
        <v>165</v>
      </c>
      <c r="F1162" s="196" t="s">
        <v>203</v>
      </c>
      <c r="G1162" s="195"/>
      <c r="H1162" s="196" t="s">
        <v>202</v>
      </c>
      <c r="I1162" s="195"/>
      <c r="J1162" s="195" t="s">
        <v>162</v>
      </c>
    </row>
    <row r="1163" spans="1:10" ht="11.25" customHeight="1" x14ac:dyDescent="0.2">
      <c r="A1163" s="195"/>
      <c r="B1163" s="195"/>
      <c r="C1163" s="195"/>
      <c r="D1163" s="195"/>
      <c r="E1163" s="195"/>
      <c r="F1163" s="45" t="s">
        <v>201</v>
      </c>
      <c r="G1163" s="45" t="s">
        <v>200</v>
      </c>
      <c r="H1163" s="45" t="s">
        <v>201</v>
      </c>
      <c r="I1163" s="45" t="s">
        <v>200</v>
      </c>
      <c r="J1163" s="195"/>
    </row>
    <row r="1164" spans="1:10" x14ac:dyDescent="0.2">
      <c r="A1164" s="33" t="s">
        <v>131</v>
      </c>
      <c r="B1164" s="34" t="s">
        <v>377</v>
      </c>
      <c r="C1164" s="33" t="s">
        <v>54</v>
      </c>
      <c r="D1164" s="33" t="s">
        <v>376</v>
      </c>
      <c r="E1164" s="31">
        <v>1</v>
      </c>
      <c r="F1164" s="30">
        <v>1</v>
      </c>
      <c r="G1164" s="30">
        <v>0</v>
      </c>
      <c r="H1164" s="50">
        <v>266.322</v>
      </c>
      <c r="I1164" s="50">
        <v>77.570800000000006</v>
      </c>
      <c r="J1164" s="50">
        <v>266.322</v>
      </c>
    </row>
    <row r="1165" spans="1:10" ht="12" customHeight="1" x14ac:dyDescent="0.2">
      <c r="A1165" s="197"/>
      <c r="B1165" s="197"/>
      <c r="C1165" s="197"/>
      <c r="D1165" s="197"/>
      <c r="E1165" s="197"/>
      <c r="F1165" s="197" t="s">
        <v>197</v>
      </c>
      <c r="G1165" s="197"/>
      <c r="H1165" s="197"/>
      <c r="I1165" s="197"/>
      <c r="J1165" s="48">
        <v>266.322</v>
      </c>
    </row>
    <row r="1166" spans="1:10" x14ac:dyDescent="0.2">
      <c r="A1166" s="197"/>
      <c r="B1166" s="197"/>
      <c r="C1166" s="197"/>
      <c r="D1166" s="197"/>
      <c r="E1166" s="197"/>
      <c r="F1166" s="197" t="s">
        <v>188</v>
      </c>
      <c r="G1166" s="197"/>
      <c r="H1166" s="197"/>
      <c r="I1166" s="197"/>
      <c r="J1166" s="48">
        <v>266.322</v>
      </c>
    </row>
    <row r="1167" spans="1:10" x14ac:dyDescent="0.2">
      <c r="A1167" s="197"/>
      <c r="B1167" s="197"/>
      <c r="C1167" s="197"/>
      <c r="D1167" s="197"/>
      <c r="E1167" s="197"/>
      <c r="F1167" s="197" t="s">
        <v>187</v>
      </c>
      <c r="G1167" s="197"/>
      <c r="H1167" s="197"/>
      <c r="I1167" s="197"/>
      <c r="J1167" s="48">
        <v>2.1399999999999999E-2</v>
      </c>
    </row>
    <row r="1168" spans="1:10" x14ac:dyDescent="0.2">
      <c r="A1168" s="197"/>
      <c r="B1168" s="197"/>
      <c r="C1168" s="197"/>
      <c r="D1168" s="197"/>
      <c r="E1168" s="197"/>
      <c r="F1168" s="197" t="s">
        <v>186</v>
      </c>
      <c r="G1168" s="197"/>
      <c r="H1168" s="197"/>
      <c r="I1168" s="197"/>
      <c r="J1168" s="48">
        <v>2.3E-2</v>
      </c>
    </row>
    <row r="1169" spans="1:10" ht="11.25" customHeight="1" x14ac:dyDescent="0.2">
      <c r="A1169" s="197"/>
      <c r="B1169" s="197"/>
      <c r="C1169" s="197"/>
      <c r="D1169" s="197"/>
      <c r="E1169" s="197"/>
      <c r="F1169" s="197" t="s">
        <v>185</v>
      </c>
      <c r="G1169" s="197"/>
      <c r="H1169" s="197"/>
      <c r="I1169" s="197"/>
      <c r="J1169" s="48">
        <v>248.59</v>
      </c>
    </row>
    <row r="1170" spans="1:10" x14ac:dyDescent="0.2">
      <c r="A1170" s="197"/>
      <c r="B1170" s="197"/>
      <c r="C1170" s="197"/>
      <c r="D1170" s="197"/>
      <c r="E1170" s="197"/>
      <c r="F1170" s="197" t="s">
        <v>184</v>
      </c>
      <c r="G1170" s="197"/>
      <c r="H1170" s="197"/>
      <c r="I1170" s="197"/>
      <c r="J1170" s="48">
        <v>1.0712999999999999</v>
      </c>
    </row>
    <row r="1171" spans="1:10" x14ac:dyDescent="0.2">
      <c r="A1171" s="29"/>
      <c r="B1171" s="29"/>
      <c r="C1171" s="29"/>
      <c r="D1171" s="29"/>
      <c r="E1171" s="29" t="s">
        <v>125</v>
      </c>
      <c r="F1171" s="28">
        <v>0</v>
      </c>
      <c r="G1171" s="29" t="s">
        <v>124</v>
      </c>
      <c r="H1171" s="28">
        <v>0</v>
      </c>
      <c r="I1171" s="29" t="s">
        <v>123</v>
      </c>
      <c r="J1171" s="28">
        <v>0</v>
      </c>
    </row>
    <row r="1172" spans="1:10" ht="11.25" customHeight="1" thickBot="1" x14ac:dyDescent="0.25">
      <c r="A1172" s="29"/>
      <c r="B1172" s="29"/>
      <c r="C1172" s="29"/>
      <c r="D1172" s="29"/>
      <c r="E1172" s="29" t="s">
        <v>122</v>
      </c>
      <c r="F1172" s="28">
        <v>0.23</v>
      </c>
      <c r="G1172" s="29"/>
      <c r="H1172" s="192" t="s">
        <v>121</v>
      </c>
      <c r="I1172" s="192"/>
      <c r="J1172" s="28">
        <v>1.32</v>
      </c>
    </row>
    <row r="1173" spans="1:10" ht="11.25" customHeight="1" thickTop="1" x14ac:dyDescent="0.2">
      <c r="A1173" s="27"/>
      <c r="B1173" s="27"/>
      <c r="C1173" s="27"/>
      <c r="D1173" s="27"/>
      <c r="E1173" s="27"/>
      <c r="F1173" s="27"/>
      <c r="G1173" s="27"/>
      <c r="H1173" s="27"/>
      <c r="I1173" s="27"/>
      <c r="J1173" s="27"/>
    </row>
    <row r="1174" spans="1:10" ht="11.25" customHeight="1" x14ac:dyDescent="0.2">
      <c r="A1174" s="47"/>
      <c r="B1174" s="45" t="s">
        <v>8</v>
      </c>
      <c r="C1174" s="47" t="s">
        <v>9</v>
      </c>
      <c r="D1174" s="47" t="s">
        <v>10</v>
      </c>
      <c r="E1174" s="194" t="s">
        <v>145</v>
      </c>
      <c r="F1174" s="194"/>
      <c r="G1174" s="46" t="s">
        <v>11</v>
      </c>
      <c r="H1174" s="45" t="s">
        <v>12</v>
      </c>
      <c r="I1174" s="45" t="s">
        <v>13</v>
      </c>
      <c r="J1174" s="45" t="s">
        <v>15</v>
      </c>
    </row>
    <row r="1175" spans="1:10" ht="11.25" customHeight="1" x14ac:dyDescent="0.2">
      <c r="A1175" s="43" t="s">
        <v>144</v>
      </c>
      <c r="B1175" s="44" t="s">
        <v>381</v>
      </c>
      <c r="C1175" s="43" t="s">
        <v>54</v>
      </c>
      <c r="D1175" s="43" t="s">
        <v>380</v>
      </c>
      <c r="E1175" s="198" t="s">
        <v>344</v>
      </c>
      <c r="F1175" s="198"/>
      <c r="G1175" s="42" t="s">
        <v>66</v>
      </c>
      <c r="H1175" s="41">
        <v>1</v>
      </c>
      <c r="I1175" s="40">
        <v>0.88</v>
      </c>
      <c r="J1175" s="40">
        <v>0.88</v>
      </c>
    </row>
    <row r="1176" spans="1:10" ht="11.25" customHeight="1" x14ac:dyDescent="0.2">
      <c r="A1176" s="194" t="s">
        <v>205</v>
      </c>
      <c r="B1176" s="195" t="s">
        <v>8</v>
      </c>
      <c r="C1176" s="194" t="s">
        <v>9</v>
      </c>
      <c r="D1176" s="194" t="s">
        <v>204</v>
      </c>
      <c r="E1176" s="195" t="s">
        <v>165</v>
      </c>
      <c r="F1176" s="196" t="s">
        <v>203</v>
      </c>
      <c r="G1176" s="195"/>
      <c r="H1176" s="196" t="s">
        <v>202</v>
      </c>
      <c r="I1176" s="195"/>
      <c r="J1176" s="195" t="s">
        <v>162</v>
      </c>
    </row>
    <row r="1177" spans="1:10" ht="11.25" customHeight="1" x14ac:dyDescent="0.2">
      <c r="A1177" s="195"/>
      <c r="B1177" s="195"/>
      <c r="C1177" s="195"/>
      <c r="D1177" s="195"/>
      <c r="E1177" s="195"/>
      <c r="F1177" s="45" t="s">
        <v>201</v>
      </c>
      <c r="G1177" s="45" t="s">
        <v>200</v>
      </c>
      <c r="H1177" s="45" t="s">
        <v>201</v>
      </c>
      <c r="I1177" s="45" t="s">
        <v>200</v>
      </c>
      <c r="J1177" s="195"/>
    </row>
    <row r="1178" spans="1:10" x14ac:dyDescent="0.2">
      <c r="A1178" s="33" t="s">
        <v>131</v>
      </c>
      <c r="B1178" s="34" t="s">
        <v>377</v>
      </c>
      <c r="C1178" s="33" t="s">
        <v>54</v>
      </c>
      <c r="D1178" s="33" t="s">
        <v>376</v>
      </c>
      <c r="E1178" s="31">
        <v>1</v>
      </c>
      <c r="F1178" s="30">
        <v>1</v>
      </c>
      <c r="G1178" s="30">
        <v>0</v>
      </c>
      <c r="H1178" s="50">
        <v>266.322</v>
      </c>
      <c r="I1178" s="50">
        <v>77.570800000000006</v>
      </c>
      <c r="J1178" s="50">
        <v>266.322</v>
      </c>
    </row>
    <row r="1179" spans="1:10" ht="12" customHeight="1" x14ac:dyDescent="0.2">
      <c r="A1179" s="197"/>
      <c r="B1179" s="197"/>
      <c r="C1179" s="197"/>
      <c r="D1179" s="197"/>
      <c r="E1179" s="197"/>
      <c r="F1179" s="197" t="s">
        <v>197</v>
      </c>
      <c r="G1179" s="197"/>
      <c r="H1179" s="197"/>
      <c r="I1179" s="197"/>
      <c r="J1179" s="48">
        <v>266.322</v>
      </c>
    </row>
    <row r="1180" spans="1:10" x14ac:dyDescent="0.2">
      <c r="A1180" s="197"/>
      <c r="B1180" s="197"/>
      <c r="C1180" s="197"/>
      <c r="D1180" s="197"/>
      <c r="E1180" s="197"/>
      <c r="F1180" s="197" t="s">
        <v>188</v>
      </c>
      <c r="G1180" s="197"/>
      <c r="H1180" s="197"/>
      <c r="I1180" s="197"/>
      <c r="J1180" s="48">
        <v>266.322</v>
      </c>
    </row>
    <row r="1181" spans="1:10" x14ac:dyDescent="0.2">
      <c r="A1181" s="197"/>
      <c r="B1181" s="197"/>
      <c r="C1181" s="197"/>
      <c r="D1181" s="197"/>
      <c r="E1181" s="197"/>
      <c r="F1181" s="197" t="s">
        <v>187</v>
      </c>
      <c r="G1181" s="197"/>
      <c r="H1181" s="197"/>
      <c r="I1181" s="197"/>
      <c r="J1181" s="48">
        <v>2.1399999999999999E-2</v>
      </c>
    </row>
    <row r="1182" spans="1:10" x14ac:dyDescent="0.2">
      <c r="A1182" s="197"/>
      <c r="B1182" s="197"/>
      <c r="C1182" s="197"/>
      <c r="D1182" s="197"/>
      <c r="E1182" s="197"/>
      <c r="F1182" s="197" t="s">
        <v>186</v>
      </c>
      <c r="G1182" s="197"/>
      <c r="H1182" s="197"/>
      <c r="I1182" s="197"/>
      <c r="J1182" s="48">
        <v>1.84E-2</v>
      </c>
    </row>
    <row r="1183" spans="1:10" ht="11.25" customHeight="1" x14ac:dyDescent="0.2">
      <c r="A1183" s="197"/>
      <c r="B1183" s="197"/>
      <c r="C1183" s="197"/>
      <c r="D1183" s="197"/>
      <c r="E1183" s="197"/>
      <c r="F1183" s="197" t="s">
        <v>185</v>
      </c>
      <c r="G1183" s="197"/>
      <c r="H1183" s="197"/>
      <c r="I1183" s="197"/>
      <c r="J1183" s="48">
        <v>310.73</v>
      </c>
    </row>
    <row r="1184" spans="1:10" x14ac:dyDescent="0.2">
      <c r="A1184" s="197"/>
      <c r="B1184" s="197"/>
      <c r="C1184" s="197"/>
      <c r="D1184" s="197"/>
      <c r="E1184" s="197"/>
      <c r="F1184" s="197" t="s">
        <v>184</v>
      </c>
      <c r="G1184" s="197"/>
      <c r="H1184" s="197"/>
      <c r="I1184" s="197"/>
      <c r="J1184" s="48">
        <v>0.85709999999999997</v>
      </c>
    </row>
    <row r="1185" spans="1:10" x14ac:dyDescent="0.2">
      <c r="A1185" s="29"/>
      <c r="B1185" s="29"/>
      <c r="C1185" s="29"/>
      <c r="D1185" s="29"/>
      <c r="E1185" s="29" t="s">
        <v>125</v>
      </c>
      <c r="F1185" s="28">
        <v>0</v>
      </c>
      <c r="G1185" s="29" t="s">
        <v>124</v>
      </c>
      <c r="H1185" s="28">
        <v>0</v>
      </c>
      <c r="I1185" s="29" t="s">
        <v>123</v>
      </c>
      <c r="J1185" s="28">
        <v>0</v>
      </c>
    </row>
    <row r="1186" spans="1:10" ht="11.25" customHeight="1" thickBot="1" x14ac:dyDescent="0.25">
      <c r="A1186" s="29"/>
      <c r="B1186" s="29"/>
      <c r="C1186" s="29"/>
      <c r="D1186" s="29"/>
      <c r="E1186" s="29" t="s">
        <v>122</v>
      </c>
      <c r="F1186" s="28">
        <v>0.18</v>
      </c>
      <c r="G1186" s="29"/>
      <c r="H1186" s="192" t="s">
        <v>121</v>
      </c>
      <c r="I1186" s="192"/>
      <c r="J1186" s="28">
        <v>1.06</v>
      </c>
    </row>
    <row r="1187" spans="1:10" ht="11.25" customHeight="1" thickTop="1" x14ac:dyDescent="0.2">
      <c r="A1187" s="27"/>
      <c r="B1187" s="27"/>
      <c r="C1187" s="27"/>
      <c r="D1187" s="27"/>
      <c r="E1187" s="27"/>
      <c r="F1187" s="27"/>
      <c r="G1187" s="27"/>
      <c r="H1187" s="27"/>
      <c r="I1187" s="27"/>
      <c r="J1187" s="27"/>
    </row>
    <row r="1188" spans="1:10" ht="11.25" customHeight="1" x14ac:dyDescent="0.2">
      <c r="A1188" s="47"/>
      <c r="B1188" s="45" t="s">
        <v>8</v>
      </c>
      <c r="C1188" s="47" t="s">
        <v>9</v>
      </c>
      <c r="D1188" s="47" t="s">
        <v>10</v>
      </c>
      <c r="E1188" s="194" t="s">
        <v>145</v>
      </c>
      <c r="F1188" s="194"/>
      <c r="G1188" s="46" t="s">
        <v>11</v>
      </c>
      <c r="H1188" s="45" t="s">
        <v>12</v>
      </c>
      <c r="I1188" s="45" t="s">
        <v>13</v>
      </c>
      <c r="J1188" s="45" t="s">
        <v>15</v>
      </c>
    </row>
    <row r="1189" spans="1:10" ht="11.25" customHeight="1" x14ac:dyDescent="0.2">
      <c r="A1189" s="43" t="s">
        <v>144</v>
      </c>
      <c r="B1189" s="44" t="s">
        <v>379</v>
      </c>
      <c r="C1189" s="43" t="s">
        <v>54</v>
      </c>
      <c r="D1189" s="43" t="s">
        <v>378</v>
      </c>
      <c r="E1189" s="198" t="s">
        <v>344</v>
      </c>
      <c r="F1189" s="198"/>
      <c r="G1189" s="42" t="s">
        <v>66</v>
      </c>
      <c r="H1189" s="41">
        <v>1</v>
      </c>
      <c r="I1189" s="40">
        <v>0.71</v>
      </c>
      <c r="J1189" s="40">
        <v>0.71</v>
      </c>
    </row>
    <row r="1190" spans="1:10" ht="11.25" customHeight="1" x14ac:dyDescent="0.2">
      <c r="A1190" s="194" t="s">
        <v>205</v>
      </c>
      <c r="B1190" s="195" t="s">
        <v>8</v>
      </c>
      <c r="C1190" s="194" t="s">
        <v>9</v>
      </c>
      <c r="D1190" s="194" t="s">
        <v>204</v>
      </c>
      <c r="E1190" s="195" t="s">
        <v>165</v>
      </c>
      <c r="F1190" s="196" t="s">
        <v>203</v>
      </c>
      <c r="G1190" s="195"/>
      <c r="H1190" s="196" t="s">
        <v>202</v>
      </c>
      <c r="I1190" s="195"/>
      <c r="J1190" s="195" t="s">
        <v>162</v>
      </c>
    </row>
    <row r="1191" spans="1:10" ht="11.25" customHeight="1" x14ac:dyDescent="0.2">
      <c r="A1191" s="195"/>
      <c r="B1191" s="195"/>
      <c r="C1191" s="195"/>
      <c r="D1191" s="195"/>
      <c r="E1191" s="195"/>
      <c r="F1191" s="45" t="s">
        <v>201</v>
      </c>
      <c r="G1191" s="45" t="s">
        <v>200</v>
      </c>
      <c r="H1191" s="45" t="s">
        <v>201</v>
      </c>
      <c r="I1191" s="45" t="s">
        <v>200</v>
      </c>
      <c r="J1191" s="195"/>
    </row>
    <row r="1192" spans="1:10" x14ac:dyDescent="0.2">
      <c r="A1192" s="33" t="s">
        <v>131</v>
      </c>
      <c r="B1192" s="34" t="s">
        <v>377</v>
      </c>
      <c r="C1192" s="33" t="s">
        <v>54</v>
      </c>
      <c r="D1192" s="33" t="s">
        <v>376</v>
      </c>
      <c r="E1192" s="31">
        <v>1</v>
      </c>
      <c r="F1192" s="30">
        <v>1</v>
      </c>
      <c r="G1192" s="30">
        <v>0</v>
      </c>
      <c r="H1192" s="50">
        <v>266.322</v>
      </c>
      <c r="I1192" s="50">
        <v>77.570800000000006</v>
      </c>
      <c r="J1192" s="50">
        <v>266.322</v>
      </c>
    </row>
    <row r="1193" spans="1:10" ht="12" customHeight="1" x14ac:dyDescent="0.2">
      <c r="A1193" s="197"/>
      <c r="B1193" s="197"/>
      <c r="C1193" s="197"/>
      <c r="D1193" s="197"/>
      <c r="E1193" s="197"/>
      <c r="F1193" s="197" t="s">
        <v>197</v>
      </c>
      <c r="G1193" s="197"/>
      <c r="H1193" s="197"/>
      <c r="I1193" s="197"/>
      <c r="J1193" s="48">
        <v>266.322</v>
      </c>
    </row>
    <row r="1194" spans="1:10" x14ac:dyDescent="0.2">
      <c r="A1194" s="197"/>
      <c r="B1194" s="197"/>
      <c r="C1194" s="197"/>
      <c r="D1194" s="197"/>
      <c r="E1194" s="197"/>
      <c r="F1194" s="197" t="s">
        <v>188</v>
      </c>
      <c r="G1194" s="197"/>
      <c r="H1194" s="197"/>
      <c r="I1194" s="197"/>
      <c r="J1194" s="48">
        <v>266.322</v>
      </c>
    </row>
    <row r="1195" spans="1:10" x14ac:dyDescent="0.2">
      <c r="A1195" s="197"/>
      <c r="B1195" s="197"/>
      <c r="C1195" s="197"/>
      <c r="D1195" s="197"/>
      <c r="E1195" s="197"/>
      <c r="F1195" s="197" t="s">
        <v>187</v>
      </c>
      <c r="G1195" s="197"/>
      <c r="H1195" s="197"/>
      <c r="I1195" s="197"/>
      <c r="J1195" s="48">
        <v>0</v>
      </c>
    </row>
    <row r="1196" spans="1:10" x14ac:dyDescent="0.2">
      <c r="A1196" s="197"/>
      <c r="B1196" s="197"/>
      <c r="C1196" s="197"/>
      <c r="D1196" s="197"/>
      <c r="E1196" s="197"/>
      <c r="F1196" s="197" t="s">
        <v>186</v>
      </c>
      <c r="G1196" s="197"/>
      <c r="H1196" s="197"/>
      <c r="I1196" s="197"/>
      <c r="J1196" s="48">
        <v>0</v>
      </c>
    </row>
    <row r="1197" spans="1:10" ht="11.25" customHeight="1" x14ac:dyDescent="0.2">
      <c r="A1197" s="197"/>
      <c r="B1197" s="197"/>
      <c r="C1197" s="197"/>
      <c r="D1197" s="197"/>
      <c r="E1197" s="197"/>
      <c r="F1197" s="197" t="s">
        <v>185</v>
      </c>
      <c r="G1197" s="197"/>
      <c r="H1197" s="197"/>
      <c r="I1197" s="197"/>
      <c r="J1197" s="48">
        <v>372.88</v>
      </c>
    </row>
    <row r="1198" spans="1:10" x14ac:dyDescent="0.2">
      <c r="A1198" s="197"/>
      <c r="B1198" s="197"/>
      <c r="C1198" s="197"/>
      <c r="D1198" s="197"/>
      <c r="E1198" s="197"/>
      <c r="F1198" s="197" t="s">
        <v>184</v>
      </c>
      <c r="G1198" s="197"/>
      <c r="H1198" s="197"/>
      <c r="I1198" s="197"/>
      <c r="J1198" s="48">
        <v>0.71419999999999995</v>
      </c>
    </row>
    <row r="1199" spans="1:10" x14ac:dyDescent="0.2">
      <c r="A1199" s="29"/>
      <c r="B1199" s="29"/>
      <c r="C1199" s="29"/>
      <c r="D1199" s="29"/>
      <c r="E1199" s="29" t="s">
        <v>125</v>
      </c>
      <c r="F1199" s="28">
        <v>0</v>
      </c>
      <c r="G1199" s="29" t="s">
        <v>124</v>
      </c>
      <c r="H1199" s="28">
        <v>0</v>
      </c>
      <c r="I1199" s="29" t="s">
        <v>123</v>
      </c>
      <c r="J1199" s="28">
        <v>0</v>
      </c>
    </row>
    <row r="1200" spans="1:10" ht="11.25" customHeight="1" thickBot="1" x14ac:dyDescent="0.25">
      <c r="A1200" s="29"/>
      <c r="B1200" s="29"/>
      <c r="C1200" s="29"/>
      <c r="D1200" s="29"/>
      <c r="E1200" s="29" t="s">
        <v>122</v>
      </c>
      <c r="F1200" s="28">
        <v>0.15</v>
      </c>
      <c r="G1200" s="29"/>
      <c r="H1200" s="192" t="s">
        <v>121</v>
      </c>
      <c r="I1200" s="192"/>
      <c r="J1200" s="28">
        <v>0.86</v>
      </c>
    </row>
    <row r="1201" spans="1:10" ht="11.25" customHeight="1" thickTop="1" x14ac:dyDescent="0.2">
      <c r="A1201" s="27"/>
      <c r="B1201" s="27"/>
      <c r="C1201" s="27"/>
      <c r="D1201" s="27"/>
      <c r="E1201" s="27"/>
      <c r="F1201" s="27"/>
      <c r="G1201" s="27"/>
      <c r="H1201" s="27"/>
      <c r="I1201" s="27"/>
      <c r="J1201" s="27"/>
    </row>
    <row r="1202" spans="1:10" ht="11.25" customHeight="1" x14ac:dyDescent="0.2">
      <c r="A1202" s="47"/>
      <c r="B1202" s="45" t="s">
        <v>8</v>
      </c>
      <c r="C1202" s="47" t="s">
        <v>9</v>
      </c>
      <c r="D1202" s="47" t="s">
        <v>10</v>
      </c>
      <c r="E1202" s="194" t="s">
        <v>145</v>
      </c>
      <c r="F1202" s="194"/>
      <c r="G1202" s="46" t="s">
        <v>11</v>
      </c>
      <c r="H1202" s="45" t="s">
        <v>12</v>
      </c>
      <c r="I1202" s="45" t="s">
        <v>13</v>
      </c>
      <c r="J1202" s="45" t="s">
        <v>15</v>
      </c>
    </row>
    <row r="1203" spans="1:10" ht="11.25" customHeight="1" x14ac:dyDescent="0.2">
      <c r="A1203" s="43" t="s">
        <v>144</v>
      </c>
      <c r="B1203" s="44" t="s">
        <v>346</v>
      </c>
      <c r="C1203" s="43" t="s">
        <v>54</v>
      </c>
      <c r="D1203" s="43" t="s">
        <v>345</v>
      </c>
      <c r="E1203" s="198" t="s">
        <v>344</v>
      </c>
      <c r="F1203" s="198"/>
      <c r="G1203" s="42" t="s">
        <v>66</v>
      </c>
      <c r="H1203" s="41">
        <v>1</v>
      </c>
      <c r="I1203" s="40">
        <v>0.69</v>
      </c>
      <c r="J1203" s="40">
        <v>0.69</v>
      </c>
    </row>
    <row r="1204" spans="1:10" ht="11.25" customHeight="1" x14ac:dyDescent="0.2">
      <c r="A1204" s="194" t="s">
        <v>205</v>
      </c>
      <c r="B1204" s="195" t="s">
        <v>8</v>
      </c>
      <c r="C1204" s="194" t="s">
        <v>9</v>
      </c>
      <c r="D1204" s="194" t="s">
        <v>204</v>
      </c>
      <c r="E1204" s="195" t="s">
        <v>165</v>
      </c>
      <c r="F1204" s="196" t="s">
        <v>203</v>
      </c>
      <c r="G1204" s="195"/>
      <c r="H1204" s="196" t="s">
        <v>202</v>
      </c>
      <c r="I1204" s="195"/>
      <c r="J1204" s="195" t="s">
        <v>162</v>
      </c>
    </row>
    <row r="1205" spans="1:10" ht="11.25" customHeight="1" x14ac:dyDescent="0.2">
      <c r="A1205" s="195"/>
      <c r="B1205" s="195"/>
      <c r="C1205" s="195"/>
      <c r="D1205" s="195"/>
      <c r="E1205" s="195"/>
      <c r="F1205" s="45" t="s">
        <v>201</v>
      </c>
      <c r="G1205" s="45" t="s">
        <v>200</v>
      </c>
      <c r="H1205" s="45" t="s">
        <v>201</v>
      </c>
      <c r="I1205" s="45" t="s">
        <v>200</v>
      </c>
      <c r="J1205" s="195"/>
    </row>
    <row r="1206" spans="1:10" x14ac:dyDescent="0.2">
      <c r="A1206" s="33" t="s">
        <v>131</v>
      </c>
      <c r="B1206" s="34" t="s">
        <v>375</v>
      </c>
      <c r="C1206" s="33" t="s">
        <v>54</v>
      </c>
      <c r="D1206" s="33" t="s">
        <v>374</v>
      </c>
      <c r="E1206" s="31">
        <v>1</v>
      </c>
      <c r="F1206" s="30">
        <v>1</v>
      </c>
      <c r="G1206" s="30">
        <v>0</v>
      </c>
      <c r="H1206" s="50">
        <v>413.51080000000002</v>
      </c>
      <c r="I1206" s="50">
        <v>127.4469</v>
      </c>
      <c r="J1206" s="50">
        <v>413.51080000000002</v>
      </c>
    </row>
    <row r="1207" spans="1:10" ht="12" customHeight="1" x14ac:dyDescent="0.2">
      <c r="A1207" s="197"/>
      <c r="B1207" s="197"/>
      <c r="C1207" s="197"/>
      <c r="D1207" s="197"/>
      <c r="E1207" s="197"/>
      <c r="F1207" s="197" t="s">
        <v>197</v>
      </c>
      <c r="G1207" s="197"/>
      <c r="H1207" s="197"/>
      <c r="I1207" s="197"/>
      <c r="J1207" s="48">
        <v>413.51080000000002</v>
      </c>
    </row>
    <row r="1208" spans="1:10" x14ac:dyDescent="0.2">
      <c r="A1208" s="197"/>
      <c r="B1208" s="197"/>
      <c r="C1208" s="197"/>
      <c r="D1208" s="197"/>
      <c r="E1208" s="197"/>
      <c r="F1208" s="197" t="s">
        <v>188</v>
      </c>
      <c r="G1208" s="197"/>
      <c r="H1208" s="197"/>
      <c r="I1208" s="197"/>
      <c r="J1208" s="48">
        <v>413.51080000000002</v>
      </c>
    </row>
    <row r="1209" spans="1:10" x14ac:dyDescent="0.2">
      <c r="A1209" s="197"/>
      <c r="B1209" s="197"/>
      <c r="C1209" s="197"/>
      <c r="D1209" s="197"/>
      <c r="E1209" s="197"/>
      <c r="F1209" s="197" t="s">
        <v>187</v>
      </c>
      <c r="G1209" s="197"/>
      <c r="H1209" s="197"/>
      <c r="I1209" s="197"/>
      <c r="J1209" s="48">
        <v>2.1399999999999999E-2</v>
      </c>
    </row>
    <row r="1210" spans="1:10" x14ac:dyDescent="0.2">
      <c r="A1210" s="197"/>
      <c r="B1210" s="197"/>
      <c r="C1210" s="197"/>
      <c r="D1210" s="197"/>
      <c r="E1210" s="197"/>
      <c r="F1210" s="197" t="s">
        <v>186</v>
      </c>
      <c r="G1210" s="197"/>
      <c r="H1210" s="197"/>
      <c r="I1210" s="197"/>
      <c r="J1210" s="48">
        <v>1.4500000000000001E-2</v>
      </c>
    </row>
    <row r="1211" spans="1:10" ht="11.25" customHeight="1" x14ac:dyDescent="0.2">
      <c r="A1211" s="197"/>
      <c r="B1211" s="197"/>
      <c r="C1211" s="197"/>
      <c r="D1211" s="197"/>
      <c r="E1211" s="197"/>
      <c r="F1211" s="197" t="s">
        <v>185</v>
      </c>
      <c r="G1211" s="197"/>
      <c r="H1211" s="197"/>
      <c r="I1211" s="197"/>
      <c r="J1211" s="48">
        <v>609.78</v>
      </c>
    </row>
    <row r="1212" spans="1:10" x14ac:dyDescent="0.2">
      <c r="A1212" s="197"/>
      <c r="B1212" s="197"/>
      <c r="C1212" s="197"/>
      <c r="D1212" s="197"/>
      <c r="E1212" s="197"/>
      <c r="F1212" s="197" t="s">
        <v>184</v>
      </c>
      <c r="G1212" s="197"/>
      <c r="H1212" s="197"/>
      <c r="I1212" s="197"/>
      <c r="J1212" s="48">
        <v>0.67810000000000004</v>
      </c>
    </row>
    <row r="1213" spans="1:10" x14ac:dyDescent="0.2">
      <c r="A1213" s="29"/>
      <c r="B1213" s="29"/>
      <c r="C1213" s="29"/>
      <c r="D1213" s="29"/>
      <c r="E1213" s="29" t="s">
        <v>125</v>
      </c>
      <c r="F1213" s="28">
        <v>0</v>
      </c>
      <c r="G1213" s="29" t="s">
        <v>124</v>
      </c>
      <c r="H1213" s="28">
        <v>0</v>
      </c>
      <c r="I1213" s="29" t="s">
        <v>123</v>
      </c>
      <c r="J1213" s="28">
        <v>0</v>
      </c>
    </row>
    <row r="1214" spans="1:10" ht="11.25" customHeight="1" thickBot="1" x14ac:dyDescent="0.25">
      <c r="A1214" s="29"/>
      <c r="B1214" s="29"/>
      <c r="C1214" s="29"/>
      <c r="D1214" s="29"/>
      <c r="E1214" s="29" t="s">
        <v>122</v>
      </c>
      <c r="F1214" s="28">
        <v>0.14000000000000001</v>
      </c>
      <c r="G1214" s="29"/>
      <c r="H1214" s="192" t="s">
        <v>121</v>
      </c>
      <c r="I1214" s="192"/>
      <c r="J1214" s="28">
        <v>0.83</v>
      </c>
    </row>
    <row r="1215" spans="1:10" ht="11.25" customHeight="1" thickTop="1" x14ac:dyDescent="0.2">
      <c r="A1215" s="27"/>
      <c r="B1215" s="27"/>
      <c r="C1215" s="27"/>
      <c r="D1215" s="27"/>
      <c r="E1215" s="27"/>
      <c r="F1215" s="27"/>
      <c r="G1215" s="27"/>
      <c r="H1215" s="27"/>
      <c r="I1215" s="27"/>
      <c r="J1215" s="27"/>
    </row>
    <row r="1216" spans="1:10" ht="11.25" customHeight="1" x14ac:dyDescent="0.2">
      <c r="A1216" s="47"/>
      <c r="B1216" s="45" t="s">
        <v>8</v>
      </c>
      <c r="C1216" s="47" t="s">
        <v>9</v>
      </c>
      <c r="D1216" s="47" t="s">
        <v>10</v>
      </c>
      <c r="E1216" s="194" t="s">
        <v>145</v>
      </c>
      <c r="F1216" s="194"/>
      <c r="G1216" s="46" t="s">
        <v>11</v>
      </c>
      <c r="H1216" s="45" t="s">
        <v>12</v>
      </c>
      <c r="I1216" s="45" t="s">
        <v>13</v>
      </c>
      <c r="J1216" s="45" t="s">
        <v>15</v>
      </c>
    </row>
    <row r="1217" spans="1:10" ht="11.25" customHeight="1" x14ac:dyDescent="0.2">
      <c r="A1217" s="43" t="s">
        <v>144</v>
      </c>
      <c r="B1217" s="44" t="s">
        <v>349</v>
      </c>
      <c r="C1217" s="43" t="s">
        <v>54</v>
      </c>
      <c r="D1217" s="43" t="s">
        <v>348</v>
      </c>
      <c r="E1217" s="198" t="s">
        <v>344</v>
      </c>
      <c r="F1217" s="198"/>
      <c r="G1217" s="42" t="s">
        <v>66</v>
      </c>
      <c r="H1217" s="41">
        <v>1</v>
      </c>
      <c r="I1217" s="40">
        <v>0.56999999999999995</v>
      </c>
      <c r="J1217" s="40">
        <v>0.56999999999999995</v>
      </c>
    </row>
    <row r="1218" spans="1:10" ht="11.25" customHeight="1" x14ac:dyDescent="0.2">
      <c r="A1218" s="194" t="s">
        <v>205</v>
      </c>
      <c r="B1218" s="195" t="s">
        <v>8</v>
      </c>
      <c r="C1218" s="194" t="s">
        <v>9</v>
      </c>
      <c r="D1218" s="194" t="s">
        <v>204</v>
      </c>
      <c r="E1218" s="195" t="s">
        <v>165</v>
      </c>
      <c r="F1218" s="196" t="s">
        <v>203</v>
      </c>
      <c r="G1218" s="195"/>
      <c r="H1218" s="196" t="s">
        <v>202</v>
      </c>
      <c r="I1218" s="195"/>
      <c r="J1218" s="195" t="s">
        <v>162</v>
      </c>
    </row>
    <row r="1219" spans="1:10" ht="11.25" customHeight="1" x14ac:dyDescent="0.2">
      <c r="A1219" s="195"/>
      <c r="B1219" s="195"/>
      <c r="C1219" s="195"/>
      <c r="D1219" s="195"/>
      <c r="E1219" s="195"/>
      <c r="F1219" s="45" t="s">
        <v>201</v>
      </c>
      <c r="G1219" s="45" t="s">
        <v>200</v>
      </c>
      <c r="H1219" s="45" t="s">
        <v>201</v>
      </c>
      <c r="I1219" s="45" t="s">
        <v>200</v>
      </c>
      <c r="J1219" s="195"/>
    </row>
    <row r="1220" spans="1:10" x14ac:dyDescent="0.2">
      <c r="A1220" s="33" t="s">
        <v>131</v>
      </c>
      <c r="B1220" s="34" t="s">
        <v>375</v>
      </c>
      <c r="C1220" s="33" t="s">
        <v>54</v>
      </c>
      <c r="D1220" s="33" t="s">
        <v>374</v>
      </c>
      <c r="E1220" s="31">
        <v>1</v>
      </c>
      <c r="F1220" s="30">
        <v>1</v>
      </c>
      <c r="G1220" s="30">
        <v>0</v>
      </c>
      <c r="H1220" s="50">
        <v>413.51080000000002</v>
      </c>
      <c r="I1220" s="50">
        <v>127.4469</v>
      </c>
      <c r="J1220" s="50">
        <v>413.51080000000002</v>
      </c>
    </row>
    <row r="1221" spans="1:10" ht="12" customHeight="1" x14ac:dyDescent="0.2">
      <c r="A1221" s="197"/>
      <c r="B1221" s="197"/>
      <c r="C1221" s="197"/>
      <c r="D1221" s="197"/>
      <c r="E1221" s="197"/>
      <c r="F1221" s="197" t="s">
        <v>197</v>
      </c>
      <c r="G1221" s="197"/>
      <c r="H1221" s="197"/>
      <c r="I1221" s="197"/>
      <c r="J1221" s="48">
        <v>413.51080000000002</v>
      </c>
    </row>
    <row r="1222" spans="1:10" x14ac:dyDescent="0.2">
      <c r="A1222" s="197"/>
      <c r="B1222" s="197"/>
      <c r="C1222" s="197"/>
      <c r="D1222" s="197"/>
      <c r="E1222" s="197"/>
      <c r="F1222" s="197" t="s">
        <v>188</v>
      </c>
      <c r="G1222" s="197"/>
      <c r="H1222" s="197"/>
      <c r="I1222" s="197"/>
      <c r="J1222" s="48">
        <v>413.51080000000002</v>
      </c>
    </row>
    <row r="1223" spans="1:10" x14ac:dyDescent="0.2">
      <c r="A1223" s="197"/>
      <c r="B1223" s="197"/>
      <c r="C1223" s="197"/>
      <c r="D1223" s="197"/>
      <c r="E1223" s="197"/>
      <c r="F1223" s="197" t="s">
        <v>187</v>
      </c>
      <c r="G1223" s="197"/>
      <c r="H1223" s="197"/>
      <c r="I1223" s="197"/>
      <c r="J1223" s="48">
        <v>0</v>
      </c>
    </row>
    <row r="1224" spans="1:10" x14ac:dyDescent="0.2">
      <c r="A1224" s="197"/>
      <c r="B1224" s="197"/>
      <c r="C1224" s="197"/>
      <c r="D1224" s="197"/>
      <c r="E1224" s="197"/>
      <c r="F1224" s="197" t="s">
        <v>186</v>
      </c>
      <c r="G1224" s="197"/>
      <c r="H1224" s="197"/>
      <c r="I1224" s="197"/>
      <c r="J1224" s="48">
        <v>0</v>
      </c>
    </row>
    <row r="1225" spans="1:10" ht="11.25" customHeight="1" x14ac:dyDescent="0.2">
      <c r="A1225" s="197"/>
      <c r="B1225" s="197"/>
      <c r="C1225" s="197"/>
      <c r="D1225" s="197"/>
      <c r="E1225" s="197"/>
      <c r="F1225" s="197" t="s">
        <v>185</v>
      </c>
      <c r="G1225" s="197"/>
      <c r="H1225" s="197"/>
      <c r="I1225" s="197"/>
      <c r="J1225" s="48">
        <v>731.74</v>
      </c>
    </row>
    <row r="1226" spans="1:10" x14ac:dyDescent="0.2">
      <c r="A1226" s="197"/>
      <c r="B1226" s="197"/>
      <c r="C1226" s="197"/>
      <c r="D1226" s="197"/>
      <c r="E1226" s="197"/>
      <c r="F1226" s="197" t="s">
        <v>184</v>
      </c>
      <c r="G1226" s="197"/>
      <c r="H1226" s="197"/>
      <c r="I1226" s="197"/>
      <c r="J1226" s="48">
        <v>0.56510000000000005</v>
      </c>
    </row>
    <row r="1227" spans="1:10" x14ac:dyDescent="0.2">
      <c r="A1227" s="29"/>
      <c r="B1227" s="29"/>
      <c r="C1227" s="29"/>
      <c r="D1227" s="29"/>
      <c r="E1227" s="29" t="s">
        <v>125</v>
      </c>
      <c r="F1227" s="28">
        <v>0</v>
      </c>
      <c r="G1227" s="29" t="s">
        <v>124</v>
      </c>
      <c r="H1227" s="28">
        <v>0</v>
      </c>
      <c r="I1227" s="29" t="s">
        <v>123</v>
      </c>
      <c r="J1227" s="28">
        <v>0</v>
      </c>
    </row>
    <row r="1228" spans="1:10" ht="11.25" customHeight="1" thickBot="1" x14ac:dyDescent="0.25">
      <c r="A1228" s="29"/>
      <c r="B1228" s="29"/>
      <c r="C1228" s="29"/>
      <c r="D1228" s="29"/>
      <c r="E1228" s="29" t="s">
        <v>122</v>
      </c>
      <c r="F1228" s="28">
        <v>0.12</v>
      </c>
      <c r="G1228" s="29"/>
      <c r="H1228" s="192" t="s">
        <v>121</v>
      </c>
      <c r="I1228" s="192"/>
      <c r="J1228" s="28">
        <v>0.69</v>
      </c>
    </row>
    <row r="1229" spans="1:10" ht="11.25" customHeight="1" thickTop="1" x14ac:dyDescent="0.2">
      <c r="A1229" s="27"/>
      <c r="B1229" s="27"/>
      <c r="C1229" s="27"/>
      <c r="D1229" s="27"/>
      <c r="E1229" s="27"/>
      <c r="F1229" s="27"/>
      <c r="G1229" s="27"/>
      <c r="H1229" s="27"/>
      <c r="I1229" s="27"/>
      <c r="J1229" s="27"/>
    </row>
    <row r="1230" spans="1:10" ht="11.25" customHeight="1" x14ac:dyDescent="0.2">
      <c r="A1230" s="47"/>
      <c r="B1230" s="45" t="s">
        <v>8</v>
      </c>
      <c r="C1230" s="47" t="s">
        <v>9</v>
      </c>
      <c r="D1230" s="47" t="s">
        <v>10</v>
      </c>
      <c r="E1230" s="194" t="s">
        <v>145</v>
      </c>
      <c r="F1230" s="194"/>
      <c r="G1230" s="46" t="s">
        <v>11</v>
      </c>
      <c r="H1230" s="45" t="s">
        <v>12</v>
      </c>
      <c r="I1230" s="45" t="s">
        <v>13</v>
      </c>
      <c r="J1230" s="45" t="s">
        <v>15</v>
      </c>
    </row>
    <row r="1231" spans="1:10" ht="11.25" customHeight="1" x14ac:dyDescent="0.2">
      <c r="A1231" s="43" t="s">
        <v>144</v>
      </c>
      <c r="B1231" s="44" t="s">
        <v>325</v>
      </c>
      <c r="C1231" s="43" t="s">
        <v>82</v>
      </c>
      <c r="D1231" s="43" t="s">
        <v>324</v>
      </c>
      <c r="E1231" s="198" t="s">
        <v>138</v>
      </c>
      <c r="F1231" s="198"/>
      <c r="G1231" s="42" t="s">
        <v>137</v>
      </c>
      <c r="H1231" s="41">
        <v>1</v>
      </c>
      <c r="I1231" s="40">
        <v>24.9</v>
      </c>
      <c r="J1231" s="40">
        <v>24.9</v>
      </c>
    </row>
    <row r="1232" spans="1:10" ht="11.25" customHeight="1" x14ac:dyDescent="0.2">
      <c r="A1232" s="38" t="s">
        <v>141</v>
      </c>
      <c r="B1232" s="39" t="s">
        <v>373</v>
      </c>
      <c r="C1232" s="38" t="s">
        <v>82</v>
      </c>
      <c r="D1232" s="38" t="s">
        <v>372</v>
      </c>
      <c r="E1232" s="200" t="s">
        <v>138</v>
      </c>
      <c r="F1232" s="200"/>
      <c r="G1232" s="37" t="s">
        <v>137</v>
      </c>
      <c r="H1232" s="36">
        <v>1</v>
      </c>
      <c r="I1232" s="35">
        <v>0.21</v>
      </c>
      <c r="J1232" s="35">
        <v>0.21</v>
      </c>
    </row>
    <row r="1233" spans="1:10" ht="11.25" customHeight="1" x14ac:dyDescent="0.2">
      <c r="A1233" s="33" t="s">
        <v>131</v>
      </c>
      <c r="B1233" s="34" t="s">
        <v>371</v>
      </c>
      <c r="C1233" s="33" t="s">
        <v>82</v>
      </c>
      <c r="D1233" s="33" t="s">
        <v>370</v>
      </c>
      <c r="E1233" s="191" t="s">
        <v>127</v>
      </c>
      <c r="F1233" s="191"/>
      <c r="G1233" s="32" t="s">
        <v>137</v>
      </c>
      <c r="H1233" s="31">
        <v>1</v>
      </c>
      <c r="I1233" s="30">
        <v>22.46</v>
      </c>
      <c r="J1233" s="30">
        <v>22.46</v>
      </c>
    </row>
    <row r="1234" spans="1:10" x14ac:dyDescent="0.2">
      <c r="A1234" s="33" t="s">
        <v>131</v>
      </c>
      <c r="B1234" s="34" t="s">
        <v>369</v>
      </c>
      <c r="C1234" s="33" t="s">
        <v>82</v>
      </c>
      <c r="D1234" s="33" t="s">
        <v>368</v>
      </c>
      <c r="E1234" s="191" t="s">
        <v>132</v>
      </c>
      <c r="F1234" s="191"/>
      <c r="G1234" s="32" t="s">
        <v>137</v>
      </c>
      <c r="H1234" s="31">
        <v>1</v>
      </c>
      <c r="I1234" s="30">
        <v>1.34</v>
      </c>
      <c r="J1234" s="30">
        <v>1.34</v>
      </c>
    </row>
    <row r="1235" spans="1:10" ht="12" customHeight="1" x14ac:dyDescent="0.2">
      <c r="A1235" s="33" t="s">
        <v>131</v>
      </c>
      <c r="B1235" s="34" t="s">
        <v>367</v>
      </c>
      <c r="C1235" s="33" t="s">
        <v>82</v>
      </c>
      <c r="D1235" s="33" t="s">
        <v>366</v>
      </c>
      <c r="E1235" s="191" t="s">
        <v>132</v>
      </c>
      <c r="F1235" s="191"/>
      <c r="G1235" s="32" t="s">
        <v>137</v>
      </c>
      <c r="H1235" s="31">
        <v>1</v>
      </c>
      <c r="I1235" s="30">
        <v>0.04</v>
      </c>
      <c r="J1235" s="30">
        <v>0.04</v>
      </c>
    </row>
    <row r="1236" spans="1:10" ht="22.5" x14ac:dyDescent="0.2">
      <c r="A1236" s="33" t="s">
        <v>131</v>
      </c>
      <c r="B1236" s="34" t="s">
        <v>365</v>
      </c>
      <c r="C1236" s="33" t="s">
        <v>82</v>
      </c>
      <c r="D1236" s="33" t="s">
        <v>364</v>
      </c>
      <c r="E1236" s="191" t="s">
        <v>132</v>
      </c>
      <c r="F1236" s="191"/>
      <c r="G1236" s="32" t="s">
        <v>137</v>
      </c>
      <c r="H1236" s="31">
        <v>1</v>
      </c>
      <c r="I1236" s="30">
        <v>0.06</v>
      </c>
      <c r="J1236" s="30">
        <v>0.06</v>
      </c>
    </row>
    <row r="1237" spans="1:10" x14ac:dyDescent="0.2">
      <c r="A1237" s="33" t="s">
        <v>131</v>
      </c>
      <c r="B1237" s="34" t="s">
        <v>363</v>
      </c>
      <c r="C1237" s="33" t="s">
        <v>82</v>
      </c>
      <c r="D1237" s="33" t="s">
        <v>362</v>
      </c>
      <c r="E1237" s="191" t="s">
        <v>132</v>
      </c>
      <c r="F1237" s="191"/>
      <c r="G1237" s="32" t="s">
        <v>137</v>
      </c>
      <c r="H1237" s="31">
        <v>1</v>
      </c>
      <c r="I1237" s="30">
        <v>0.79</v>
      </c>
      <c r="J1237" s="30">
        <v>0.79</v>
      </c>
    </row>
    <row r="1238" spans="1:10" ht="11.25" customHeight="1" x14ac:dyDescent="0.2">
      <c r="A1238" s="29"/>
      <c r="B1238" s="29"/>
      <c r="C1238" s="29"/>
      <c r="D1238" s="29"/>
      <c r="E1238" s="29" t="s">
        <v>125</v>
      </c>
      <c r="F1238" s="28">
        <v>10.6662275</v>
      </c>
      <c r="G1238" s="29" t="s">
        <v>124</v>
      </c>
      <c r="H1238" s="28">
        <v>12</v>
      </c>
      <c r="I1238" s="29" t="s">
        <v>123</v>
      </c>
      <c r="J1238" s="28">
        <v>22.67</v>
      </c>
    </row>
    <row r="1239" spans="1:10" ht="22.5" customHeight="1" thickBot="1" x14ac:dyDescent="0.25">
      <c r="A1239" s="29"/>
      <c r="B1239" s="29"/>
      <c r="C1239" s="29"/>
      <c r="D1239" s="29"/>
      <c r="E1239" s="29" t="s">
        <v>122</v>
      </c>
      <c r="F1239" s="28">
        <v>5.31</v>
      </c>
      <c r="G1239" s="29"/>
      <c r="H1239" s="192" t="s">
        <v>121</v>
      </c>
      <c r="I1239" s="192"/>
      <c r="J1239" s="28">
        <v>30.21</v>
      </c>
    </row>
    <row r="1240" spans="1:10" ht="12" thickTop="1" x14ac:dyDescent="0.2">
      <c r="A1240" s="27"/>
      <c r="B1240" s="27"/>
      <c r="C1240" s="27"/>
      <c r="D1240" s="27"/>
      <c r="E1240" s="27"/>
      <c r="F1240" s="27"/>
      <c r="G1240" s="27"/>
      <c r="H1240" s="27"/>
      <c r="I1240" s="27"/>
      <c r="J1240" s="27"/>
    </row>
    <row r="1241" spans="1:10" x14ac:dyDescent="0.2">
      <c r="A1241" s="47"/>
      <c r="B1241" s="45" t="s">
        <v>8</v>
      </c>
      <c r="C1241" s="47" t="s">
        <v>9</v>
      </c>
      <c r="D1241" s="47" t="s">
        <v>10</v>
      </c>
      <c r="E1241" s="194" t="s">
        <v>145</v>
      </c>
      <c r="F1241" s="194"/>
      <c r="G1241" s="46" t="s">
        <v>11</v>
      </c>
      <c r="H1241" s="45" t="s">
        <v>12</v>
      </c>
      <c r="I1241" s="45" t="s">
        <v>13</v>
      </c>
      <c r="J1241" s="45" t="s">
        <v>15</v>
      </c>
    </row>
    <row r="1242" spans="1:10" ht="22.5" x14ac:dyDescent="0.2">
      <c r="A1242" s="43" t="s">
        <v>144</v>
      </c>
      <c r="B1242" s="44" t="s">
        <v>288</v>
      </c>
      <c r="C1242" s="43" t="s">
        <v>82</v>
      </c>
      <c r="D1242" s="43" t="s">
        <v>287</v>
      </c>
      <c r="E1242" s="198" t="s">
        <v>138</v>
      </c>
      <c r="F1242" s="198"/>
      <c r="G1242" s="42" t="s">
        <v>284</v>
      </c>
      <c r="H1242" s="41">
        <v>1</v>
      </c>
      <c r="I1242" s="40">
        <v>4402.54</v>
      </c>
      <c r="J1242" s="40">
        <v>4402.54</v>
      </c>
    </row>
    <row r="1243" spans="1:10" ht="22.5" x14ac:dyDescent="0.2">
      <c r="A1243" s="38" t="s">
        <v>141</v>
      </c>
      <c r="B1243" s="39" t="s">
        <v>361</v>
      </c>
      <c r="C1243" s="38" t="s">
        <v>82</v>
      </c>
      <c r="D1243" s="38" t="s">
        <v>360</v>
      </c>
      <c r="E1243" s="200" t="s">
        <v>138</v>
      </c>
      <c r="F1243" s="200"/>
      <c r="G1243" s="37" t="s">
        <v>284</v>
      </c>
      <c r="H1243" s="36">
        <v>1</v>
      </c>
      <c r="I1243" s="35">
        <v>28.32</v>
      </c>
      <c r="J1243" s="35">
        <v>28.32</v>
      </c>
    </row>
    <row r="1244" spans="1:10" x14ac:dyDescent="0.2">
      <c r="A1244" s="33" t="s">
        <v>131</v>
      </c>
      <c r="B1244" s="34" t="s">
        <v>359</v>
      </c>
      <c r="C1244" s="33" t="s">
        <v>82</v>
      </c>
      <c r="D1244" s="33" t="s">
        <v>358</v>
      </c>
      <c r="E1244" s="191" t="s">
        <v>132</v>
      </c>
      <c r="F1244" s="191"/>
      <c r="G1244" s="32" t="s">
        <v>284</v>
      </c>
      <c r="H1244" s="31">
        <v>1</v>
      </c>
      <c r="I1244" s="30">
        <v>252.08</v>
      </c>
      <c r="J1244" s="30">
        <v>252.08</v>
      </c>
    </row>
    <row r="1245" spans="1:10" x14ac:dyDescent="0.2">
      <c r="A1245" s="33" t="s">
        <v>131</v>
      </c>
      <c r="B1245" s="34" t="s">
        <v>357</v>
      </c>
      <c r="C1245" s="33" t="s">
        <v>82</v>
      </c>
      <c r="D1245" s="33" t="s">
        <v>356</v>
      </c>
      <c r="E1245" s="191" t="s">
        <v>132</v>
      </c>
      <c r="F1245" s="191"/>
      <c r="G1245" s="32" t="s">
        <v>284</v>
      </c>
      <c r="H1245" s="31">
        <v>1</v>
      </c>
      <c r="I1245" s="30">
        <v>7.31</v>
      </c>
      <c r="J1245" s="30">
        <v>7.31</v>
      </c>
    </row>
    <row r="1246" spans="1:10" ht="12" customHeight="1" x14ac:dyDescent="0.2">
      <c r="A1246" s="33" t="s">
        <v>131</v>
      </c>
      <c r="B1246" s="34" t="s">
        <v>355</v>
      </c>
      <c r="C1246" s="33" t="s">
        <v>82</v>
      </c>
      <c r="D1246" s="33" t="s">
        <v>354</v>
      </c>
      <c r="E1246" s="191" t="s">
        <v>127</v>
      </c>
      <c r="F1246" s="191"/>
      <c r="G1246" s="32" t="s">
        <v>284</v>
      </c>
      <c r="H1246" s="31">
        <v>1</v>
      </c>
      <c r="I1246" s="30">
        <v>3955.9</v>
      </c>
      <c r="J1246" s="30">
        <v>3955.9</v>
      </c>
    </row>
    <row r="1247" spans="1:10" ht="22.5" x14ac:dyDescent="0.2">
      <c r="A1247" s="33" t="s">
        <v>131</v>
      </c>
      <c r="B1247" s="34" t="s">
        <v>353</v>
      </c>
      <c r="C1247" s="33" t="s">
        <v>82</v>
      </c>
      <c r="D1247" s="33" t="s">
        <v>352</v>
      </c>
      <c r="E1247" s="191" t="s">
        <v>132</v>
      </c>
      <c r="F1247" s="191"/>
      <c r="G1247" s="32" t="s">
        <v>284</v>
      </c>
      <c r="H1247" s="31">
        <v>1</v>
      </c>
      <c r="I1247" s="30">
        <v>10.89</v>
      </c>
      <c r="J1247" s="30">
        <v>10.89</v>
      </c>
    </row>
    <row r="1248" spans="1:10" ht="22.5" x14ac:dyDescent="0.2">
      <c r="A1248" s="33" t="s">
        <v>131</v>
      </c>
      <c r="B1248" s="34" t="s">
        <v>351</v>
      </c>
      <c r="C1248" s="33" t="s">
        <v>82</v>
      </c>
      <c r="D1248" s="33" t="s">
        <v>350</v>
      </c>
      <c r="E1248" s="191" t="s">
        <v>132</v>
      </c>
      <c r="F1248" s="191"/>
      <c r="G1248" s="32" t="s">
        <v>284</v>
      </c>
      <c r="H1248" s="31">
        <v>1</v>
      </c>
      <c r="I1248" s="30">
        <v>148.04</v>
      </c>
      <c r="J1248" s="30">
        <v>148.04</v>
      </c>
    </row>
    <row r="1249" spans="1:10" ht="22.5" customHeight="1" x14ac:dyDescent="0.2">
      <c r="A1249" s="29"/>
      <c r="B1249" s="29"/>
      <c r="C1249" s="29"/>
      <c r="D1249" s="29"/>
      <c r="E1249" s="29" t="s">
        <v>125</v>
      </c>
      <c r="F1249" s="28">
        <v>1874.5741978000001</v>
      </c>
      <c r="G1249" s="29" t="s">
        <v>124</v>
      </c>
      <c r="H1249" s="28">
        <v>2109.65</v>
      </c>
      <c r="I1249" s="29" t="s">
        <v>123</v>
      </c>
      <c r="J1249" s="28">
        <v>3984.22</v>
      </c>
    </row>
    <row r="1250" spans="1:10" ht="22.5" customHeight="1" thickBot="1" x14ac:dyDescent="0.25">
      <c r="A1250" s="29"/>
      <c r="B1250" s="29"/>
      <c r="C1250" s="29"/>
      <c r="D1250" s="29"/>
      <c r="E1250" s="29" t="s">
        <v>122</v>
      </c>
      <c r="F1250" s="28">
        <v>939.94</v>
      </c>
      <c r="G1250" s="29"/>
      <c r="H1250" s="192" t="s">
        <v>121</v>
      </c>
      <c r="I1250" s="192"/>
      <c r="J1250" s="28">
        <v>5342.48</v>
      </c>
    </row>
    <row r="1251" spans="1:10" ht="12" thickTop="1" x14ac:dyDescent="0.2">
      <c r="A1251" s="27"/>
      <c r="B1251" s="27"/>
      <c r="C1251" s="27"/>
      <c r="D1251" s="27"/>
      <c r="E1251" s="27"/>
      <c r="F1251" s="27"/>
      <c r="G1251" s="27"/>
      <c r="H1251" s="27"/>
      <c r="I1251" s="27"/>
      <c r="J1251" s="27"/>
    </row>
    <row r="1252" spans="1:10" x14ac:dyDescent="0.2">
      <c r="A1252" s="33" t="s">
        <v>131</v>
      </c>
      <c r="B1252" s="34" t="s">
        <v>357</v>
      </c>
      <c r="C1252" s="33" t="s">
        <v>82</v>
      </c>
      <c r="D1252" s="33" t="s">
        <v>356</v>
      </c>
      <c r="E1252" s="191" t="s">
        <v>132</v>
      </c>
      <c r="F1252" s="191"/>
      <c r="G1252" s="32" t="s">
        <v>284</v>
      </c>
      <c r="H1252" s="31">
        <v>1</v>
      </c>
      <c r="I1252" s="30">
        <v>0.01</v>
      </c>
      <c r="J1252" s="30">
        <v>0.01</v>
      </c>
    </row>
    <row r="1253" spans="1:10" x14ac:dyDescent="0.2">
      <c r="A1253" s="33" t="s">
        <v>131</v>
      </c>
      <c r="B1253" s="34" t="s">
        <v>355</v>
      </c>
      <c r="C1253" s="33" t="s">
        <v>82</v>
      </c>
      <c r="D1253" s="33" t="s">
        <v>354</v>
      </c>
      <c r="E1253" s="191" t="s">
        <v>127</v>
      </c>
      <c r="F1253" s="191"/>
      <c r="G1253" s="32" t="s">
        <v>284</v>
      </c>
      <c r="H1253" s="31">
        <v>1</v>
      </c>
      <c r="I1253" s="30">
        <v>4575.8100000000004</v>
      </c>
      <c r="J1253" s="30">
        <v>4575.8100000000004</v>
      </c>
    </row>
    <row r="1254" spans="1:10" ht="22.5" x14ac:dyDescent="0.2">
      <c r="A1254" s="33" t="s">
        <v>131</v>
      </c>
      <c r="B1254" s="34" t="s">
        <v>353</v>
      </c>
      <c r="C1254" s="33" t="s">
        <v>82</v>
      </c>
      <c r="D1254" s="33" t="s">
        <v>352</v>
      </c>
      <c r="E1254" s="191" t="s">
        <v>132</v>
      </c>
      <c r="F1254" s="191"/>
      <c r="G1254" s="32" t="s">
        <v>284</v>
      </c>
      <c r="H1254" s="31">
        <v>1</v>
      </c>
      <c r="I1254" s="30">
        <v>10.89</v>
      </c>
      <c r="J1254" s="30">
        <v>10.89</v>
      </c>
    </row>
    <row r="1255" spans="1:10" ht="22.5" x14ac:dyDescent="0.2">
      <c r="A1255" s="33" t="s">
        <v>131</v>
      </c>
      <c r="B1255" s="34" t="s">
        <v>351</v>
      </c>
      <c r="C1255" s="33" t="s">
        <v>82</v>
      </c>
      <c r="D1255" s="33" t="s">
        <v>350</v>
      </c>
      <c r="E1255" s="191" t="s">
        <v>132</v>
      </c>
      <c r="F1255" s="191"/>
      <c r="G1255" s="32" t="s">
        <v>284</v>
      </c>
      <c r="H1255" s="31">
        <v>1</v>
      </c>
      <c r="I1255" s="30">
        <v>148.04</v>
      </c>
      <c r="J1255" s="30">
        <v>148.04</v>
      </c>
    </row>
    <row r="1256" spans="1:10" x14ac:dyDescent="0.2">
      <c r="A1256" s="29"/>
      <c r="B1256" s="29"/>
      <c r="C1256" s="29"/>
      <c r="D1256" s="29"/>
      <c r="E1256" s="29" t="s">
        <v>125</v>
      </c>
      <c r="F1256" s="28">
        <v>2143.3215515000002</v>
      </c>
      <c r="G1256" s="29" t="s">
        <v>124</v>
      </c>
      <c r="H1256" s="28">
        <v>2465.25</v>
      </c>
      <c r="I1256" s="29" t="s">
        <v>123</v>
      </c>
      <c r="J1256" s="28">
        <v>4608.57</v>
      </c>
    </row>
    <row r="1257" spans="1:10" ht="12" thickBot="1" x14ac:dyDescent="0.25">
      <c r="A1257" s="29"/>
      <c r="B1257" s="29"/>
      <c r="C1257" s="29"/>
      <c r="D1257" s="29"/>
      <c r="E1257" s="29" t="s">
        <v>122</v>
      </c>
      <c r="F1257" s="28">
        <v>1071.68</v>
      </c>
      <c r="G1257" s="29"/>
      <c r="H1257" s="192" t="s">
        <v>121</v>
      </c>
      <c r="I1257" s="192"/>
      <c r="J1257" s="28">
        <v>6091.27</v>
      </c>
    </row>
    <row r="1258" spans="1:10" ht="12" thickTop="1" x14ac:dyDescent="0.2">
      <c r="A1258" s="27"/>
      <c r="B1258" s="27"/>
      <c r="C1258" s="27"/>
      <c r="D1258" s="27"/>
      <c r="E1258" s="27"/>
      <c r="F1258" s="27"/>
      <c r="G1258" s="27"/>
      <c r="H1258" s="27"/>
      <c r="I1258" s="27"/>
      <c r="J1258" s="27"/>
    </row>
  </sheetData>
  <mergeCells count="1385">
    <mergeCell ref="G1:H1"/>
    <mergeCell ref="I1:J1"/>
    <mergeCell ref="C2:D2"/>
    <mergeCell ref="E2:F2"/>
    <mergeCell ref="G2:H2"/>
    <mergeCell ref="I2:J2"/>
    <mergeCell ref="E31:F31"/>
    <mergeCell ref="E32:F32"/>
    <mergeCell ref="E33:F33"/>
    <mergeCell ref="E34:F34"/>
    <mergeCell ref="C1:D1"/>
    <mergeCell ref="E1:F1"/>
    <mergeCell ref="A3:J3"/>
    <mergeCell ref="A4:J4"/>
    <mergeCell ref="E5:F5"/>
    <mergeCell ref="E6:F6"/>
    <mergeCell ref="E23:F23"/>
    <mergeCell ref="E24:F24"/>
    <mergeCell ref="E25:F25"/>
    <mergeCell ref="H15:I15"/>
    <mergeCell ref="E17:F17"/>
    <mergeCell ref="E18:F18"/>
    <mergeCell ref="E19:F19"/>
    <mergeCell ref="E20:F20"/>
    <mergeCell ref="E21:F21"/>
    <mergeCell ref="E22:F22"/>
    <mergeCell ref="A44:I44"/>
    <mergeCell ref="A45:I45"/>
    <mergeCell ref="E35:F35"/>
    <mergeCell ref="E36:F36"/>
    <mergeCell ref="E37:F37"/>
    <mergeCell ref="E38:F38"/>
    <mergeCell ref="E39:F39"/>
    <mergeCell ref="E40:F40"/>
    <mergeCell ref="E41:F41"/>
    <mergeCell ref="E47:F47"/>
    <mergeCell ref="E48:F48"/>
    <mergeCell ref="E64:F64"/>
    <mergeCell ref="E65:F65"/>
    <mergeCell ref="E7:F7"/>
    <mergeCell ref="H9:I9"/>
    <mergeCell ref="E11:F11"/>
    <mergeCell ref="E12:F12"/>
    <mergeCell ref="E13:F13"/>
    <mergeCell ref="E88:F88"/>
    <mergeCell ref="E92:F92"/>
    <mergeCell ref="E93:F93"/>
    <mergeCell ref="E76:F76"/>
    <mergeCell ref="E82:F82"/>
    <mergeCell ref="E83:F83"/>
    <mergeCell ref="E84:F84"/>
    <mergeCell ref="A71:I71"/>
    <mergeCell ref="A72:I72"/>
    <mergeCell ref="A73:I73"/>
    <mergeCell ref="A74:I74"/>
    <mergeCell ref="H27:I27"/>
    <mergeCell ref="E29:F29"/>
    <mergeCell ref="E30:F30"/>
    <mergeCell ref="E55:F55"/>
    <mergeCell ref="E56:F56"/>
    <mergeCell ref="E57:F57"/>
    <mergeCell ref="A62:I62"/>
    <mergeCell ref="E58:F58"/>
    <mergeCell ref="E68:F68"/>
    <mergeCell ref="E69:F69"/>
    <mergeCell ref="E70:F70"/>
    <mergeCell ref="E49:F49"/>
    <mergeCell ref="E50:F50"/>
    <mergeCell ref="E51:F51"/>
    <mergeCell ref="E52:F52"/>
    <mergeCell ref="E53:F53"/>
    <mergeCell ref="E54:F54"/>
    <mergeCell ref="A43:I43"/>
    <mergeCell ref="A59:I59"/>
    <mergeCell ref="A60:I60"/>
    <mergeCell ref="A61:I61"/>
    <mergeCell ref="A171:E171"/>
    <mergeCell ref="F171:I171"/>
    <mergeCell ref="H180:I180"/>
    <mergeCell ref="A155:E155"/>
    <mergeCell ref="F155:I155"/>
    <mergeCell ref="A156:E156"/>
    <mergeCell ref="F156:I156"/>
    <mergeCell ref="A157:E157"/>
    <mergeCell ref="F157:I157"/>
    <mergeCell ref="A158:E158"/>
    <mergeCell ref="F158:I158"/>
    <mergeCell ref="A159:E159"/>
    <mergeCell ref="F159:I159"/>
    <mergeCell ref="A131:E131"/>
    <mergeCell ref="F131:I131"/>
    <mergeCell ref="A105:E105"/>
    <mergeCell ref="F105:I105"/>
    <mergeCell ref="F106:I106"/>
    <mergeCell ref="A108:E108"/>
    <mergeCell ref="F108:I108"/>
    <mergeCell ref="A128:E128"/>
    <mergeCell ref="F128:I128"/>
    <mergeCell ref="F129:I129"/>
    <mergeCell ref="A122:E122"/>
    <mergeCell ref="F122:I122"/>
    <mergeCell ref="F123:I123"/>
    <mergeCell ref="A125:E125"/>
    <mergeCell ref="F125:I125"/>
    <mergeCell ref="A126:E126"/>
    <mergeCell ref="F126:I126"/>
    <mergeCell ref="A127:E127"/>
    <mergeCell ref="F127:I127"/>
    <mergeCell ref="F208:I208"/>
    <mergeCell ref="F209:I209"/>
    <mergeCell ref="A211:E211"/>
    <mergeCell ref="F211:I211"/>
    <mergeCell ref="A210:E210"/>
    <mergeCell ref="F210:I210"/>
    <mergeCell ref="A172:E172"/>
    <mergeCell ref="F172:I172"/>
    <mergeCell ref="A173:E173"/>
    <mergeCell ref="F173:I173"/>
    <mergeCell ref="A174:E174"/>
    <mergeCell ref="F174:I174"/>
    <mergeCell ref="H176:I176"/>
    <mergeCell ref="E178:F178"/>
    <mergeCell ref="E179:F179"/>
    <mergeCell ref="A180:A181"/>
    <mergeCell ref="B180:B181"/>
    <mergeCell ref="C180:C181"/>
    <mergeCell ref="D180:D181"/>
    <mergeCell ref="E180:E181"/>
    <mergeCell ref="F180:G180"/>
    <mergeCell ref="A299:E299"/>
    <mergeCell ref="F299:I299"/>
    <mergeCell ref="A284:E284"/>
    <mergeCell ref="F284:I284"/>
    <mergeCell ref="E273:F273"/>
    <mergeCell ref="A214:E214"/>
    <mergeCell ref="F214:I214"/>
    <mergeCell ref="E233:F233"/>
    <mergeCell ref="E234:F234"/>
    <mergeCell ref="E238:F238"/>
    <mergeCell ref="E231:F231"/>
    <mergeCell ref="E232:F232"/>
    <mergeCell ref="A217:E217"/>
    <mergeCell ref="F217:I217"/>
    <mergeCell ref="G218:I218"/>
    <mergeCell ref="E239:F239"/>
    <mergeCell ref="A189:E189"/>
    <mergeCell ref="F189:I189"/>
    <mergeCell ref="F190:I190"/>
    <mergeCell ref="A192:E192"/>
    <mergeCell ref="F192:I192"/>
    <mergeCell ref="A202:E202"/>
    <mergeCell ref="F202:I202"/>
    <mergeCell ref="F203:I203"/>
    <mergeCell ref="A205:E205"/>
    <mergeCell ref="F205:I205"/>
    <mergeCell ref="A206:E206"/>
    <mergeCell ref="F206:I206"/>
    <mergeCell ref="A207:E207"/>
    <mergeCell ref="F207:I207"/>
    <mergeCell ref="A209:E209"/>
    <mergeCell ref="A208:E208"/>
    <mergeCell ref="A306:E306"/>
    <mergeCell ref="F306:I306"/>
    <mergeCell ref="A300:E300"/>
    <mergeCell ref="F300:I300"/>
    <mergeCell ref="F301:I301"/>
    <mergeCell ref="A301:E301"/>
    <mergeCell ref="A302:E302"/>
    <mergeCell ref="F302:I302"/>
    <mergeCell ref="A303:E303"/>
    <mergeCell ref="F303:I303"/>
    <mergeCell ref="G304:I304"/>
    <mergeCell ref="G305:I305"/>
    <mergeCell ref="H308:I308"/>
    <mergeCell ref="E310:F310"/>
    <mergeCell ref="E311:F311"/>
    <mergeCell ref="A312:A313"/>
    <mergeCell ref="B312:B313"/>
    <mergeCell ref="C312:C313"/>
    <mergeCell ref="D312:D313"/>
    <mergeCell ref="E312:E313"/>
    <mergeCell ref="F312:G312"/>
    <mergeCell ref="H312:I312"/>
    <mergeCell ref="E392:F392"/>
    <mergeCell ref="E396:F396"/>
    <mergeCell ref="E425:F425"/>
    <mergeCell ref="E426:F426"/>
    <mergeCell ref="E385:F385"/>
    <mergeCell ref="E386:F386"/>
    <mergeCell ref="E387:F387"/>
    <mergeCell ref="E388:F388"/>
    <mergeCell ref="E397:F397"/>
    <mergeCell ref="E398:F398"/>
    <mergeCell ref="E419:F419"/>
    <mergeCell ref="E420:F420"/>
    <mergeCell ref="E381:F381"/>
    <mergeCell ref="E374:F374"/>
    <mergeCell ref="E375:F375"/>
    <mergeCell ref="E376:F376"/>
    <mergeCell ref="E399:F399"/>
    <mergeCell ref="E403:F403"/>
    <mergeCell ref="E390:F390"/>
    <mergeCell ref="E391:F391"/>
    <mergeCell ref="E377:F377"/>
    <mergeCell ref="E516:F516"/>
    <mergeCell ref="E517:F517"/>
    <mergeCell ref="E486:F486"/>
    <mergeCell ref="H489:I489"/>
    <mergeCell ref="H495:I495"/>
    <mergeCell ref="E497:F497"/>
    <mergeCell ref="H501:I501"/>
    <mergeCell ref="E503:F503"/>
    <mergeCell ref="H507:I507"/>
    <mergeCell ref="E509:F509"/>
    <mergeCell ref="H513:I513"/>
    <mergeCell ref="E515:F515"/>
    <mergeCell ref="E474:F474"/>
    <mergeCell ref="E475:F475"/>
    <mergeCell ref="E476:F476"/>
    <mergeCell ref="A450:E450"/>
    <mergeCell ref="F450:I450"/>
    <mergeCell ref="F451:I451"/>
    <mergeCell ref="G461:I461"/>
    <mergeCell ref="G462:I462"/>
    <mergeCell ref="E480:F480"/>
    <mergeCell ref="E481:F481"/>
    <mergeCell ref="E510:F510"/>
    <mergeCell ref="E511:F511"/>
    <mergeCell ref="E498:F498"/>
    <mergeCell ref="E499:F499"/>
    <mergeCell ref="E504:F504"/>
    <mergeCell ref="E505:F505"/>
    <mergeCell ref="H478:I478"/>
    <mergeCell ref="E484:F484"/>
    <mergeCell ref="E485:F485"/>
    <mergeCell ref="E491:F491"/>
    <mergeCell ref="E492:F492"/>
    <mergeCell ref="E493:F493"/>
    <mergeCell ref="E482:F482"/>
    <mergeCell ref="E483:F483"/>
    <mergeCell ref="E487:F487"/>
    <mergeCell ref="E590:F590"/>
    <mergeCell ref="E595:F595"/>
    <mergeCell ref="E596:F596"/>
    <mergeCell ref="E582:F582"/>
    <mergeCell ref="E583:F583"/>
    <mergeCell ref="E584:F584"/>
    <mergeCell ref="E589:F589"/>
    <mergeCell ref="E576:F576"/>
    <mergeCell ref="E577:F577"/>
    <mergeCell ref="E578:F578"/>
    <mergeCell ref="H580:I580"/>
    <mergeCell ref="E608:F608"/>
    <mergeCell ref="H519:I519"/>
    <mergeCell ref="E521:F521"/>
    <mergeCell ref="E575:F575"/>
    <mergeCell ref="H586:I586"/>
    <mergeCell ref="E588:F588"/>
    <mergeCell ref="E565:F565"/>
    <mergeCell ref="H567:I567"/>
    <mergeCell ref="E569:F569"/>
    <mergeCell ref="E570:F570"/>
    <mergeCell ref="E571:F571"/>
    <mergeCell ref="E529:F529"/>
    <mergeCell ref="E530:F530"/>
    <mergeCell ref="E562:F562"/>
    <mergeCell ref="E563:F563"/>
    <mergeCell ref="E564:F564"/>
    <mergeCell ref="E536:F536"/>
    <mergeCell ref="E537:F537"/>
    <mergeCell ref="E541:F541"/>
    <mergeCell ref="E542:F542"/>
    <mergeCell ref="E528:F528"/>
    <mergeCell ref="E525:F525"/>
    <mergeCell ref="E526:F526"/>
    <mergeCell ref="E527:F527"/>
    <mergeCell ref="H532:I532"/>
    <mergeCell ref="E538:F538"/>
    <mergeCell ref="E539:F539"/>
    <mergeCell ref="E540:F540"/>
    <mergeCell ref="H544:I544"/>
    <mergeCell ref="E557:F557"/>
    <mergeCell ref="E558:F558"/>
    <mergeCell ref="H560:I560"/>
    <mergeCell ref="H573:I573"/>
    <mergeCell ref="E819:F819"/>
    <mergeCell ref="E727:F727"/>
    <mergeCell ref="A728:A729"/>
    <mergeCell ref="B728:B729"/>
    <mergeCell ref="C728:C729"/>
    <mergeCell ref="D728:D729"/>
    <mergeCell ref="E728:E729"/>
    <mergeCell ref="A698:E698"/>
    <mergeCell ref="F698:I698"/>
    <mergeCell ref="E667:F667"/>
    <mergeCell ref="E668:F668"/>
    <mergeCell ref="E673:F673"/>
    <mergeCell ref="E674:F674"/>
    <mergeCell ref="E679:F679"/>
    <mergeCell ref="E619:F619"/>
    <mergeCell ref="E620:F620"/>
    <mergeCell ref="E650:F650"/>
    <mergeCell ref="E655:F655"/>
    <mergeCell ref="E656:F656"/>
    <mergeCell ref="E643:F643"/>
    <mergeCell ref="E644:F644"/>
    <mergeCell ref="E649:F649"/>
    <mergeCell ref="E632:F632"/>
    <mergeCell ref="E637:F637"/>
    <mergeCell ref="E638:F638"/>
    <mergeCell ref="E625:F625"/>
    <mergeCell ref="E626:F626"/>
    <mergeCell ref="E631:F631"/>
    <mergeCell ref="E642:F642"/>
    <mergeCell ref="H646:I646"/>
    <mergeCell ref="E648:F648"/>
    <mergeCell ref="E661:F661"/>
    <mergeCell ref="E818:F818"/>
    <mergeCell ref="H821:I821"/>
    <mergeCell ref="E827:F827"/>
    <mergeCell ref="E828:F828"/>
    <mergeCell ref="E829:F829"/>
    <mergeCell ref="A759:E759"/>
    <mergeCell ref="F759:I759"/>
    <mergeCell ref="F760:I760"/>
    <mergeCell ref="A776:E776"/>
    <mergeCell ref="F776:I776"/>
    <mergeCell ref="A758:E758"/>
    <mergeCell ref="F758:I758"/>
    <mergeCell ref="A760:E760"/>
    <mergeCell ref="A761:E761"/>
    <mergeCell ref="F761:I761"/>
    <mergeCell ref="A762:E762"/>
    <mergeCell ref="F762:I762"/>
    <mergeCell ref="G763:I763"/>
    <mergeCell ref="G764:I764"/>
    <mergeCell ref="G765:I765"/>
    <mergeCell ref="G766:I766"/>
    <mergeCell ref="A769:E769"/>
    <mergeCell ref="F769:I769"/>
    <mergeCell ref="G767:I767"/>
    <mergeCell ref="G768:I768"/>
    <mergeCell ref="H770:I770"/>
    <mergeCell ref="H771:I771"/>
    <mergeCell ref="H772:I772"/>
    <mergeCell ref="H773:I773"/>
    <mergeCell ref="H774:I774"/>
    <mergeCell ref="H775:I775"/>
    <mergeCell ref="G777:I777"/>
    <mergeCell ref="E823:F823"/>
    <mergeCell ref="E824:F824"/>
    <mergeCell ref="E825:F825"/>
    <mergeCell ref="E826:F826"/>
    <mergeCell ref="E830:F830"/>
    <mergeCell ref="H832:I832"/>
    <mergeCell ref="F836:I836"/>
    <mergeCell ref="A838:E838"/>
    <mergeCell ref="F838:I838"/>
    <mergeCell ref="A839:E839"/>
    <mergeCell ref="F839:I839"/>
    <mergeCell ref="A840:E840"/>
    <mergeCell ref="F840:I840"/>
    <mergeCell ref="A841:E841"/>
    <mergeCell ref="F841:I841"/>
    <mergeCell ref="A842:E842"/>
    <mergeCell ref="F842:I842"/>
    <mergeCell ref="E956:F956"/>
    <mergeCell ref="E957:F957"/>
    <mergeCell ref="E958:F958"/>
    <mergeCell ref="E938:F938"/>
    <mergeCell ref="E942:F942"/>
    <mergeCell ref="E943:F943"/>
    <mergeCell ref="E944:F944"/>
    <mergeCell ref="E939:F939"/>
    <mergeCell ref="E940:F940"/>
    <mergeCell ref="E941:F941"/>
    <mergeCell ref="H946:I946"/>
    <mergeCell ref="E959:F959"/>
    <mergeCell ref="E960:F960"/>
    <mergeCell ref="H962:I962"/>
    <mergeCell ref="H968:I968"/>
    <mergeCell ref="E970:F970"/>
    <mergeCell ref="H974:I974"/>
    <mergeCell ref="E948:F948"/>
    <mergeCell ref="E1111:F1111"/>
    <mergeCell ref="A1036:E1036"/>
    <mergeCell ref="F1036:I1036"/>
    <mergeCell ref="A1037:E1037"/>
    <mergeCell ref="F1037:I1037"/>
    <mergeCell ref="A1007:E1007"/>
    <mergeCell ref="F1007:I1007"/>
    <mergeCell ref="A1010:E1010"/>
    <mergeCell ref="H1016:I1016"/>
    <mergeCell ref="A1033:E1033"/>
    <mergeCell ref="A1001:E1001"/>
    <mergeCell ref="F1001:I1001"/>
    <mergeCell ref="F1002:I1002"/>
    <mergeCell ref="F1010:I1010"/>
    <mergeCell ref="A1014:E1014"/>
    <mergeCell ref="F1014:I1014"/>
    <mergeCell ref="A1002:E1002"/>
    <mergeCell ref="A1003:E1003"/>
    <mergeCell ref="F1003:I1003"/>
    <mergeCell ref="A1004:E1004"/>
    <mergeCell ref="F1004:I1004"/>
    <mergeCell ref="G1005:I1005"/>
    <mergeCell ref="G1006:I1006"/>
    <mergeCell ref="H1008:I1008"/>
    <mergeCell ref="H1009:I1009"/>
    <mergeCell ref="G1011:I1011"/>
    <mergeCell ref="A1026:E1026"/>
    <mergeCell ref="F1026:I1026"/>
    <mergeCell ref="F1027:I1027"/>
    <mergeCell ref="A1032:E1032"/>
    <mergeCell ref="F1032:I1032"/>
    <mergeCell ref="A1034:E1034"/>
    <mergeCell ref="E1108:F1108"/>
    <mergeCell ref="E1101:F1101"/>
    <mergeCell ref="E1102:F1102"/>
    <mergeCell ref="A1075:E1075"/>
    <mergeCell ref="F1075:I1075"/>
    <mergeCell ref="F1076:I1076"/>
    <mergeCell ref="G1086:I1086"/>
    <mergeCell ref="G1087:I1087"/>
    <mergeCell ref="G1088:I1088"/>
    <mergeCell ref="G1089:I1089"/>
    <mergeCell ref="G1081:I1081"/>
    <mergeCell ref="G1082:I1082"/>
    <mergeCell ref="G1083:I1083"/>
    <mergeCell ref="G1084:I1084"/>
    <mergeCell ref="G1085:I1085"/>
    <mergeCell ref="E1094:F1094"/>
    <mergeCell ref="E1095:F1095"/>
    <mergeCell ref="E1096:F1096"/>
    <mergeCell ref="E1097:F1097"/>
    <mergeCell ref="E1098:F1098"/>
    <mergeCell ref="E1099:F1099"/>
    <mergeCell ref="E1100:F1100"/>
    <mergeCell ref="H1105:I1105"/>
    <mergeCell ref="E1253:F1253"/>
    <mergeCell ref="E1254:F1254"/>
    <mergeCell ref="E1255:F1255"/>
    <mergeCell ref="H1257:I1257"/>
    <mergeCell ref="E1241:F1241"/>
    <mergeCell ref="E1242:F1242"/>
    <mergeCell ref="E1243:F1243"/>
    <mergeCell ref="E1244:F1244"/>
    <mergeCell ref="E1248:F1248"/>
    <mergeCell ref="E1237:F1237"/>
    <mergeCell ref="A1209:E1209"/>
    <mergeCell ref="F1209:I1209"/>
    <mergeCell ref="A1210:E1210"/>
    <mergeCell ref="F1210:I1210"/>
    <mergeCell ref="A1211:E1211"/>
    <mergeCell ref="F1211:I1211"/>
    <mergeCell ref="A1212:E1212"/>
    <mergeCell ref="F1212:I1212"/>
    <mergeCell ref="H1214:I1214"/>
    <mergeCell ref="E1216:F1216"/>
    <mergeCell ref="E1217:F1217"/>
    <mergeCell ref="A1218:A1219"/>
    <mergeCell ref="B1218:B1219"/>
    <mergeCell ref="H1228:I1228"/>
    <mergeCell ref="E1230:F1230"/>
    <mergeCell ref="E1231:F1231"/>
    <mergeCell ref="E1232:F1232"/>
    <mergeCell ref="E1233:F1233"/>
    <mergeCell ref="E1234:F1234"/>
    <mergeCell ref="E1235:F1235"/>
    <mergeCell ref="E1236:F1236"/>
    <mergeCell ref="H1239:I1239"/>
    <mergeCell ref="E66:F66"/>
    <mergeCell ref="E67:F67"/>
    <mergeCell ref="E77:F77"/>
    <mergeCell ref="E78:F78"/>
    <mergeCell ref="H80:I80"/>
    <mergeCell ref="E85:F85"/>
    <mergeCell ref="E86:F86"/>
    <mergeCell ref="E87:F87"/>
    <mergeCell ref="H90:I90"/>
    <mergeCell ref="A94:A95"/>
    <mergeCell ref="B94:B95"/>
    <mergeCell ref="C94:C95"/>
    <mergeCell ref="D94:D95"/>
    <mergeCell ref="E94:E95"/>
    <mergeCell ref="F94:G94"/>
    <mergeCell ref="H94:I94"/>
    <mergeCell ref="E1252:F1252"/>
    <mergeCell ref="A1193:E1193"/>
    <mergeCell ref="F1193:I1193"/>
    <mergeCell ref="A1194:E1194"/>
    <mergeCell ref="F1194:I1194"/>
    <mergeCell ref="A1195:E1195"/>
    <mergeCell ref="F1195:I1195"/>
    <mergeCell ref="A1196:E1196"/>
    <mergeCell ref="F1196:I1196"/>
    <mergeCell ref="A1197:E1197"/>
    <mergeCell ref="F1197:I1197"/>
    <mergeCell ref="A1154:E1154"/>
    <mergeCell ref="F1154:I1154"/>
    <mergeCell ref="A1155:E1155"/>
    <mergeCell ref="F1155:I1155"/>
    <mergeCell ref="E1114:F1114"/>
    <mergeCell ref="J94:J95"/>
    <mergeCell ref="A99:E99"/>
    <mergeCell ref="F99:I99"/>
    <mergeCell ref="F100:I100"/>
    <mergeCell ref="A102:E102"/>
    <mergeCell ref="F102:I102"/>
    <mergeCell ref="A103:E103"/>
    <mergeCell ref="F103:I103"/>
    <mergeCell ref="A104:E104"/>
    <mergeCell ref="F104:I104"/>
    <mergeCell ref="A106:E106"/>
    <mergeCell ref="A107:E107"/>
    <mergeCell ref="F107:I107"/>
    <mergeCell ref="H110:I110"/>
    <mergeCell ref="E112:F112"/>
    <mergeCell ref="E113:F113"/>
    <mergeCell ref="A114:A115"/>
    <mergeCell ref="B114:B115"/>
    <mergeCell ref="C114:C115"/>
    <mergeCell ref="D114:D115"/>
    <mergeCell ref="E114:E115"/>
    <mergeCell ref="F114:G114"/>
    <mergeCell ref="H114:I114"/>
    <mergeCell ref="J114:J115"/>
    <mergeCell ref="A129:E129"/>
    <mergeCell ref="A130:E130"/>
    <mergeCell ref="F130:I130"/>
    <mergeCell ref="H133:I133"/>
    <mergeCell ref="E135:F135"/>
    <mergeCell ref="E136:F136"/>
    <mergeCell ref="A137:A138"/>
    <mergeCell ref="B137:B138"/>
    <mergeCell ref="C137:C138"/>
    <mergeCell ref="D137:D138"/>
    <mergeCell ref="E137:E138"/>
    <mergeCell ref="F137:G137"/>
    <mergeCell ref="H137:I137"/>
    <mergeCell ref="J137:J138"/>
    <mergeCell ref="A141:E141"/>
    <mergeCell ref="F141:I141"/>
    <mergeCell ref="A142:E142"/>
    <mergeCell ref="F142:I142"/>
    <mergeCell ref="A143:E143"/>
    <mergeCell ref="F143:I143"/>
    <mergeCell ref="A144:E144"/>
    <mergeCell ref="F144:I144"/>
    <mergeCell ref="A145:E145"/>
    <mergeCell ref="F145:I145"/>
    <mergeCell ref="A146:E146"/>
    <mergeCell ref="F146:I146"/>
    <mergeCell ref="H148:I148"/>
    <mergeCell ref="E150:F150"/>
    <mergeCell ref="E151:F151"/>
    <mergeCell ref="A152:A153"/>
    <mergeCell ref="B152:B153"/>
    <mergeCell ref="C152:C153"/>
    <mergeCell ref="D152:D153"/>
    <mergeCell ref="E152:E153"/>
    <mergeCell ref="F152:G152"/>
    <mergeCell ref="H152:I152"/>
    <mergeCell ref="J152:J153"/>
    <mergeCell ref="A160:E160"/>
    <mergeCell ref="F160:I160"/>
    <mergeCell ref="H162:I162"/>
    <mergeCell ref="E164:F164"/>
    <mergeCell ref="E165:F165"/>
    <mergeCell ref="A166:A167"/>
    <mergeCell ref="B166:B167"/>
    <mergeCell ref="C166:C167"/>
    <mergeCell ref="D166:D167"/>
    <mergeCell ref="E166:E167"/>
    <mergeCell ref="F166:G166"/>
    <mergeCell ref="H166:I166"/>
    <mergeCell ref="J166:J167"/>
    <mergeCell ref="A169:E169"/>
    <mergeCell ref="F169:I169"/>
    <mergeCell ref="A170:E170"/>
    <mergeCell ref="F170:I170"/>
    <mergeCell ref="J180:J181"/>
    <mergeCell ref="A183:E183"/>
    <mergeCell ref="F183:I183"/>
    <mergeCell ref="F184:I184"/>
    <mergeCell ref="A186:E186"/>
    <mergeCell ref="F186:I186"/>
    <mergeCell ref="A187:E187"/>
    <mergeCell ref="F187:I187"/>
    <mergeCell ref="A188:E188"/>
    <mergeCell ref="F188:I188"/>
    <mergeCell ref="A190:E190"/>
    <mergeCell ref="A191:E191"/>
    <mergeCell ref="F191:I191"/>
    <mergeCell ref="H194:I194"/>
    <mergeCell ref="E196:F196"/>
    <mergeCell ref="E197:F197"/>
    <mergeCell ref="A198:A199"/>
    <mergeCell ref="B198:B199"/>
    <mergeCell ref="C198:C199"/>
    <mergeCell ref="D198:D199"/>
    <mergeCell ref="E198:E199"/>
    <mergeCell ref="F198:G198"/>
    <mergeCell ref="H198:I198"/>
    <mergeCell ref="J198:J199"/>
    <mergeCell ref="G212:I212"/>
    <mergeCell ref="G213:I213"/>
    <mergeCell ref="H215:I215"/>
    <mergeCell ref="H216:I216"/>
    <mergeCell ref="A221:E221"/>
    <mergeCell ref="F221:I221"/>
    <mergeCell ref="H223:I223"/>
    <mergeCell ref="E225:F225"/>
    <mergeCell ref="E226:F226"/>
    <mergeCell ref="E227:F227"/>
    <mergeCell ref="E228:F228"/>
    <mergeCell ref="E229:F229"/>
    <mergeCell ref="E230:F230"/>
    <mergeCell ref="H236:I236"/>
    <mergeCell ref="A240:A241"/>
    <mergeCell ref="B240:B241"/>
    <mergeCell ref="C240:C241"/>
    <mergeCell ref="D240:D241"/>
    <mergeCell ref="E240:E241"/>
    <mergeCell ref="F240:G240"/>
    <mergeCell ref="H240:I240"/>
    <mergeCell ref="J240:J241"/>
    <mergeCell ref="A243:E243"/>
    <mergeCell ref="F243:I243"/>
    <mergeCell ref="A244:E244"/>
    <mergeCell ref="F244:I244"/>
    <mergeCell ref="A245:E245"/>
    <mergeCell ref="F245:I245"/>
    <mergeCell ref="A246:E246"/>
    <mergeCell ref="F246:I246"/>
    <mergeCell ref="A247:E247"/>
    <mergeCell ref="F247:I247"/>
    <mergeCell ref="A248:E248"/>
    <mergeCell ref="F248:I248"/>
    <mergeCell ref="H250:I250"/>
    <mergeCell ref="E252:F252"/>
    <mergeCell ref="E253:F253"/>
    <mergeCell ref="A254:A255"/>
    <mergeCell ref="B254:B255"/>
    <mergeCell ref="C254:C255"/>
    <mergeCell ref="D254:D255"/>
    <mergeCell ref="E254:E255"/>
    <mergeCell ref="F254:G254"/>
    <mergeCell ref="H254:I254"/>
    <mergeCell ref="J254:J255"/>
    <mergeCell ref="A257:E257"/>
    <mergeCell ref="F257:I257"/>
    <mergeCell ref="A258:E258"/>
    <mergeCell ref="F258:I258"/>
    <mergeCell ref="A259:E259"/>
    <mergeCell ref="F259:I259"/>
    <mergeCell ref="A260:E260"/>
    <mergeCell ref="F260:I260"/>
    <mergeCell ref="A261:E261"/>
    <mergeCell ref="F261:I261"/>
    <mergeCell ref="A262:E262"/>
    <mergeCell ref="F262:I262"/>
    <mergeCell ref="H264:I264"/>
    <mergeCell ref="E266:F266"/>
    <mergeCell ref="E267:F267"/>
    <mergeCell ref="E268:F268"/>
    <mergeCell ref="H270:I270"/>
    <mergeCell ref="E272:F272"/>
    <mergeCell ref="A274:E274"/>
    <mergeCell ref="F274:I274"/>
    <mergeCell ref="A275:E275"/>
    <mergeCell ref="F275:I275"/>
    <mergeCell ref="A276:E276"/>
    <mergeCell ref="F276:I276"/>
    <mergeCell ref="A277:E277"/>
    <mergeCell ref="F277:I277"/>
    <mergeCell ref="A278:E278"/>
    <mergeCell ref="F278:I278"/>
    <mergeCell ref="G279:I279"/>
    <mergeCell ref="G280:I280"/>
    <mergeCell ref="G281:I281"/>
    <mergeCell ref="G282:I282"/>
    <mergeCell ref="G283:I283"/>
    <mergeCell ref="H286:I286"/>
    <mergeCell ref="E288:F288"/>
    <mergeCell ref="E289:F289"/>
    <mergeCell ref="A290:A291"/>
    <mergeCell ref="B290:B291"/>
    <mergeCell ref="C290:C291"/>
    <mergeCell ref="D290:D291"/>
    <mergeCell ref="E290:E291"/>
    <mergeCell ref="F290:G290"/>
    <mergeCell ref="H290:I290"/>
    <mergeCell ref="J290:J291"/>
    <mergeCell ref="A293:E293"/>
    <mergeCell ref="F293:I293"/>
    <mergeCell ref="F294:I294"/>
    <mergeCell ref="A297:E297"/>
    <mergeCell ref="F297:I297"/>
    <mergeCell ref="A298:E298"/>
    <mergeCell ref="F298:I298"/>
    <mergeCell ref="J312:J313"/>
    <mergeCell ref="A315:E315"/>
    <mergeCell ref="F315:I315"/>
    <mergeCell ref="F316:I316"/>
    <mergeCell ref="A319:E319"/>
    <mergeCell ref="F319:I319"/>
    <mergeCell ref="A320:E320"/>
    <mergeCell ref="F320:I320"/>
    <mergeCell ref="A321:E321"/>
    <mergeCell ref="F321:I321"/>
    <mergeCell ref="A323:E323"/>
    <mergeCell ref="A324:E324"/>
    <mergeCell ref="F324:I324"/>
    <mergeCell ref="A325:E325"/>
    <mergeCell ref="F325:I325"/>
    <mergeCell ref="A322:E322"/>
    <mergeCell ref="F322:I322"/>
    <mergeCell ref="F323:I323"/>
    <mergeCell ref="G326:I326"/>
    <mergeCell ref="G327:I327"/>
    <mergeCell ref="G328:I328"/>
    <mergeCell ref="G330:I330"/>
    <mergeCell ref="G331:I331"/>
    <mergeCell ref="G332:I332"/>
    <mergeCell ref="A333:E333"/>
    <mergeCell ref="F333:I333"/>
    <mergeCell ref="H334:I334"/>
    <mergeCell ref="H335:I335"/>
    <mergeCell ref="H336:I336"/>
    <mergeCell ref="A337:E337"/>
    <mergeCell ref="F337:I337"/>
    <mergeCell ref="A342:E342"/>
    <mergeCell ref="F342:I342"/>
    <mergeCell ref="H344:I344"/>
    <mergeCell ref="E346:F346"/>
    <mergeCell ref="G338:I338"/>
    <mergeCell ref="A329:E329"/>
    <mergeCell ref="F329:I329"/>
    <mergeCell ref="E347:F347"/>
    <mergeCell ref="E348:F348"/>
    <mergeCell ref="E357:F357"/>
    <mergeCell ref="E358:F358"/>
    <mergeCell ref="E359:F359"/>
    <mergeCell ref="H361:I361"/>
    <mergeCell ref="A363:J363"/>
    <mergeCell ref="E367:F367"/>
    <mergeCell ref="E368:F368"/>
    <mergeCell ref="E369:F369"/>
    <mergeCell ref="E370:F370"/>
    <mergeCell ref="H372:I372"/>
    <mergeCell ref="E378:F378"/>
    <mergeCell ref="E379:F379"/>
    <mergeCell ref="E380:F380"/>
    <mergeCell ref="H383:I383"/>
    <mergeCell ref="E389:F389"/>
    <mergeCell ref="E364:F364"/>
    <mergeCell ref="E365:F365"/>
    <mergeCell ref="E366:F366"/>
    <mergeCell ref="E355:F355"/>
    <mergeCell ref="E356:F356"/>
    <mergeCell ref="H351:I351"/>
    <mergeCell ref="E353:F353"/>
    <mergeCell ref="E354:F354"/>
    <mergeCell ref="E349:F349"/>
    <mergeCell ref="H394:I394"/>
    <mergeCell ref="E407:F407"/>
    <mergeCell ref="E408:F408"/>
    <mergeCell ref="H410:I410"/>
    <mergeCell ref="H416:I416"/>
    <mergeCell ref="E418:F418"/>
    <mergeCell ref="H422:I422"/>
    <mergeCell ref="E424:F424"/>
    <mergeCell ref="H428:I428"/>
    <mergeCell ref="E430:F430"/>
    <mergeCell ref="H434:I434"/>
    <mergeCell ref="E436:F436"/>
    <mergeCell ref="A438:A439"/>
    <mergeCell ref="B438:B439"/>
    <mergeCell ref="C438:C439"/>
    <mergeCell ref="D438:D439"/>
    <mergeCell ref="E438:E439"/>
    <mergeCell ref="F438:G438"/>
    <mergeCell ref="H438:I438"/>
    <mergeCell ref="E405:F405"/>
    <mergeCell ref="E406:F406"/>
    <mergeCell ref="E412:F412"/>
    <mergeCell ref="E413:F413"/>
    <mergeCell ref="E414:F414"/>
    <mergeCell ref="E431:F431"/>
    <mergeCell ref="E432:F432"/>
    <mergeCell ref="E437:F437"/>
    <mergeCell ref="E404:F404"/>
    <mergeCell ref="H401:I401"/>
    <mergeCell ref="J438:J439"/>
    <mergeCell ref="A443:E443"/>
    <mergeCell ref="F443:I443"/>
    <mergeCell ref="F444:I444"/>
    <mergeCell ref="A446:E446"/>
    <mergeCell ref="F446:I446"/>
    <mergeCell ref="A447:E447"/>
    <mergeCell ref="F447:I447"/>
    <mergeCell ref="A448:E448"/>
    <mergeCell ref="F448:I448"/>
    <mergeCell ref="A449:E449"/>
    <mergeCell ref="F449:I449"/>
    <mergeCell ref="A451:E451"/>
    <mergeCell ref="A452:E452"/>
    <mergeCell ref="F452:I452"/>
    <mergeCell ref="G453:I453"/>
    <mergeCell ref="G454:I454"/>
    <mergeCell ref="G455:I455"/>
    <mergeCell ref="G456:I456"/>
    <mergeCell ref="G457:I457"/>
    <mergeCell ref="G458:I458"/>
    <mergeCell ref="G459:I459"/>
    <mergeCell ref="A460:E460"/>
    <mergeCell ref="F460:I460"/>
    <mergeCell ref="A463:E463"/>
    <mergeCell ref="F463:I463"/>
    <mergeCell ref="H465:I465"/>
    <mergeCell ref="E467:F467"/>
    <mergeCell ref="E468:F468"/>
    <mergeCell ref="E469:F469"/>
    <mergeCell ref="E470:F470"/>
    <mergeCell ref="E471:F471"/>
    <mergeCell ref="E472:F472"/>
    <mergeCell ref="E473:F473"/>
    <mergeCell ref="E522:F522"/>
    <mergeCell ref="H592:I592"/>
    <mergeCell ref="E594:F594"/>
    <mergeCell ref="H598:I598"/>
    <mergeCell ref="E600:F600"/>
    <mergeCell ref="H604:I604"/>
    <mergeCell ref="E606:F606"/>
    <mergeCell ref="H610:I610"/>
    <mergeCell ref="E612:F612"/>
    <mergeCell ref="H616:I616"/>
    <mergeCell ref="E618:F618"/>
    <mergeCell ref="H622:I622"/>
    <mergeCell ref="E624:F624"/>
    <mergeCell ref="H628:I628"/>
    <mergeCell ref="E630:F630"/>
    <mergeCell ref="H634:I634"/>
    <mergeCell ref="E636:F636"/>
    <mergeCell ref="E613:F613"/>
    <mergeCell ref="E614:F614"/>
    <mergeCell ref="E523:F523"/>
    <mergeCell ref="E524:F524"/>
    <mergeCell ref="E534:F534"/>
    <mergeCell ref="E535:F535"/>
    <mergeCell ref="H551:I551"/>
    <mergeCell ref="E553:F553"/>
    <mergeCell ref="E554:F554"/>
    <mergeCell ref="E555:F555"/>
    <mergeCell ref="E556:F556"/>
    <mergeCell ref="E546:F546"/>
    <mergeCell ref="E547:F547"/>
    <mergeCell ref="E548:F548"/>
    <mergeCell ref="E549:F549"/>
    <mergeCell ref="H640:I640"/>
    <mergeCell ref="E601:F601"/>
    <mergeCell ref="E602:F602"/>
    <mergeCell ref="E607:F607"/>
    <mergeCell ref="H652:I652"/>
    <mergeCell ref="E654:F654"/>
    <mergeCell ref="H658:I658"/>
    <mergeCell ref="E660:F660"/>
    <mergeCell ref="H664:I664"/>
    <mergeCell ref="E666:F666"/>
    <mergeCell ref="H670:I670"/>
    <mergeCell ref="E672:F672"/>
    <mergeCell ref="H676:I676"/>
    <mergeCell ref="E678:F678"/>
    <mergeCell ref="A680:A681"/>
    <mergeCell ref="B680:B681"/>
    <mergeCell ref="C680:C681"/>
    <mergeCell ref="D680:D681"/>
    <mergeCell ref="E680:E681"/>
    <mergeCell ref="F680:G680"/>
    <mergeCell ref="H680:I680"/>
    <mergeCell ref="E662:F662"/>
    <mergeCell ref="J680:J681"/>
    <mergeCell ref="A683:E683"/>
    <mergeCell ref="F683:I683"/>
    <mergeCell ref="A684:E684"/>
    <mergeCell ref="F684:I684"/>
    <mergeCell ref="A685:E685"/>
    <mergeCell ref="F685:I685"/>
    <mergeCell ref="A686:E686"/>
    <mergeCell ref="F686:I686"/>
    <mergeCell ref="A687:E687"/>
    <mergeCell ref="F687:I687"/>
    <mergeCell ref="A688:E688"/>
    <mergeCell ref="F688:I688"/>
    <mergeCell ref="H690:I690"/>
    <mergeCell ref="E692:F692"/>
    <mergeCell ref="E693:F693"/>
    <mergeCell ref="A694:A695"/>
    <mergeCell ref="B694:B695"/>
    <mergeCell ref="C694:C695"/>
    <mergeCell ref="D694:D695"/>
    <mergeCell ref="E694:E695"/>
    <mergeCell ref="F694:G694"/>
    <mergeCell ref="H694:I694"/>
    <mergeCell ref="J694:J695"/>
    <mergeCell ref="A699:E699"/>
    <mergeCell ref="F699:I699"/>
    <mergeCell ref="A700:E700"/>
    <mergeCell ref="F700:I700"/>
    <mergeCell ref="A701:E701"/>
    <mergeCell ref="F701:I701"/>
    <mergeCell ref="A702:E702"/>
    <mergeCell ref="F702:I702"/>
    <mergeCell ref="A703:E703"/>
    <mergeCell ref="F703:I703"/>
    <mergeCell ref="H705:I705"/>
    <mergeCell ref="E707:F707"/>
    <mergeCell ref="E708:F708"/>
    <mergeCell ref="A709:A710"/>
    <mergeCell ref="B709:B710"/>
    <mergeCell ref="C709:C710"/>
    <mergeCell ref="D709:D710"/>
    <mergeCell ref="E709:E710"/>
    <mergeCell ref="F709:G709"/>
    <mergeCell ref="H709:I709"/>
    <mergeCell ref="J709:J710"/>
    <mergeCell ref="A713:E713"/>
    <mergeCell ref="F713:I713"/>
    <mergeCell ref="F714:I714"/>
    <mergeCell ref="A716:E716"/>
    <mergeCell ref="F716:I716"/>
    <mergeCell ref="A717:E717"/>
    <mergeCell ref="F717:I717"/>
    <mergeCell ref="A718:E718"/>
    <mergeCell ref="F718:I718"/>
    <mergeCell ref="A719:E719"/>
    <mergeCell ref="F719:I719"/>
    <mergeCell ref="A721:E721"/>
    <mergeCell ref="A722:E722"/>
    <mergeCell ref="F722:I722"/>
    <mergeCell ref="H724:I724"/>
    <mergeCell ref="E726:F726"/>
    <mergeCell ref="A720:E720"/>
    <mergeCell ref="F720:I720"/>
    <mergeCell ref="F721:I721"/>
    <mergeCell ref="F728:G728"/>
    <mergeCell ref="H728:I728"/>
    <mergeCell ref="J728:J729"/>
    <mergeCell ref="A731:E731"/>
    <mergeCell ref="F731:I731"/>
    <mergeCell ref="F732:I732"/>
    <mergeCell ref="A734:E734"/>
    <mergeCell ref="F734:I734"/>
    <mergeCell ref="A735:E735"/>
    <mergeCell ref="F735:I735"/>
    <mergeCell ref="A736:E736"/>
    <mergeCell ref="F736:I736"/>
    <mergeCell ref="A737:E737"/>
    <mergeCell ref="F737:I737"/>
    <mergeCell ref="A739:E739"/>
    <mergeCell ref="A740:E740"/>
    <mergeCell ref="F740:I740"/>
    <mergeCell ref="A738:E738"/>
    <mergeCell ref="F738:I738"/>
    <mergeCell ref="F739:I739"/>
    <mergeCell ref="H742:I742"/>
    <mergeCell ref="E744:F744"/>
    <mergeCell ref="E745:F745"/>
    <mergeCell ref="A746:A747"/>
    <mergeCell ref="B746:B747"/>
    <mergeCell ref="C746:C747"/>
    <mergeCell ref="D746:D747"/>
    <mergeCell ref="E746:E747"/>
    <mergeCell ref="F746:G746"/>
    <mergeCell ref="H746:I746"/>
    <mergeCell ref="J746:J747"/>
    <mergeCell ref="A752:E752"/>
    <mergeCell ref="F752:I752"/>
    <mergeCell ref="F753:I753"/>
    <mergeCell ref="A756:E756"/>
    <mergeCell ref="F756:I756"/>
    <mergeCell ref="A757:E757"/>
    <mergeCell ref="F757:I757"/>
    <mergeCell ref="A784:E784"/>
    <mergeCell ref="F784:I784"/>
    <mergeCell ref="H786:I786"/>
    <mergeCell ref="E788:F788"/>
    <mergeCell ref="E789:F789"/>
    <mergeCell ref="E790:F790"/>
    <mergeCell ref="E791:F791"/>
    <mergeCell ref="E792:F792"/>
    <mergeCell ref="E793:F793"/>
    <mergeCell ref="E794:F794"/>
    <mergeCell ref="H797:I797"/>
    <mergeCell ref="E803:F803"/>
    <mergeCell ref="E804:F804"/>
    <mergeCell ref="E805:F805"/>
    <mergeCell ref="H810:I810"/>
    <mergeCell ref="E816:F816"/>
    <mergeCell ref="E817:F817"/>
    <mergeCell ref="E795:F795"/>
    <mergeCell ref="E812:F812"/>
    <mergeCell ref="E813:F813"/>
    <mergeCell ref="E814:F814"/>
    <mergeCell ref="E815:F815"/>
    <mergeCell ref="E806:F806"/>
    <mergeCell ref="E807:F807"/>
    <mergeCell ref="E808:F808"/>
    <mergeCell ref="E799:F799"/>
    <mergeCell ref="E800:F800"/>
    <mergeCell ref="E801:F801"/>
    <mergeCell ref="E802:F802"/>
    <mergeCell ref="A843:E843"/>
    <mergeCell ref="A844:E844"/>
    <mergeCell ref="F844:I844"/>
    <mergeCell ref="G845:I845"/>
    <mergeCell ref="G846:I846"/>
    <mergeCell ref="E834:F834"/>
    <mergeCell ref="E835:F835"/>
    <mergeCell ref="F862:I862"/>
    <mergeCell ref="A863:E863"/>
    <mergeCell ref="F863:I863"/>
    <mergeCell ref="A864:E864"/>
    <mergeCell ref="F864:I864"/>
    <mergeCell ref="A865:E865"/>
    <mergeCell ref="F865:I865"/>
    <mergeCell ref="A866:E866"/>
    <mergeCell ref="F866:I866"/>
    <mergeCell ref="A867:E867"/>
    <mergeCell ref="A854:E854"/>
    <mergeCell ref="F854:I854"/>
    <mergeCell ref="H856:I856"/>
    <mergeCell ref="A850:E850"/>
    <mergeCell ref="F850:I850"/>
    <mergeCell ref="A847:E847"/>
    <mergeCell ref="F847:I847"/>
    <mergeCell ref="F843:I843"/>
    <mergeCell ref="H848:I848"/>
    <mergeCell ref="H849:I849"/>
    <mergeCell ref="G851:I851"/>
    <mergeCell ref="E858:F858"/>
    <mergeCell ref="E859:F859"/>
    <mergeCell ref="F860:I860"/>
    <mergeCell ref="A862:E862"/>
    <mergeCell ref="A868:E868"/>
    <mergeCell ref="F868:I868"/>
    <mergeCell ref="H870:I870"/>
    <mergeCell ref="E872:F872"/>
    <mergeCell ref="E873:F873"/>
    <mergeCell ref="A874:A875"/>
    <mergeCell ref="B874:B875"/>
    <mergeCell ref="C874:C875"/>
    <mergeCell ref="D874:D875"/>
    <mergeCell ref="E874:E875"/>
    <mergeCell ref="F874:G874"/>
    <mergeCell ref="H874:I874"/>
    <mergeCell ref="F867:I867"/>
    <mergeCell ref="J874:J875"/>
    <mergeCell ref="A878:E878"/>
    <mergeCell ref="F878:I878"/>
    <mergeCell ref="F879:I879"/>
    <mergeCell ref="A882:E882"/>
    <mergeCell ref="F882:I882"/>
    <mergeCell ref="G891:I891"/>
    <mergeCell ref="G892:I892"/>
    <mergeCell ref="G893:I893"/>
    <mergeCell ref="H895:I895"/>
    <mergeCell ref="H896:I896"/>
    <mergeCell ref="H897:I897"/>
    <mergeCell ref="H898:I898"/>
    <mergeCell ref="H899:I899"/>
    <mergeCell ref="A900:E900"/>
    <mergeCell ref="F900:I900"/>
    <mergeCell ref="G901:I901"/>
    <mergeCell ref="A885:E885"/>
    <mergeCell ref="F885:I885"/>
    <mergeCell ref="F886:I886"/>
    <mergeCell ref="A883:E883"/>
    <mergeCell ref="F883:I883"/>
    <mergeCell ref="A884:E884"/>
    <mergeCell ref="F884:I884"/>
    <mergeCell ref="A886:E886"/>
    <mergeCell ref="A887:E887"/>
    <mergeCell ref="F887:I887"/>
    <mergeCell ref="A888:E888"/>
    <mergeCell ref="F888:I888"/>
    <mergeCell ref="G889:I889"/>
    <mergeCell ref="G890:I890"/>
    <mergeCell ref="H909:I909"/>
    <mergeCell ref="E911:F911"/>
    <mergeCell ref="E912:F912"/>
    <mergeCell ref="E913:F913"/>
    <mergeCell ref="E914:F914"/>
    <mergeCell ref="E915:F915"/>
    <mergeCell ref="A907:E907"/>
    <mergeCell ref="F907:I907"/>
    <mergeCell ref="A894:E894"/>
    <mergeCell ref="F894:I894"/>
    <mergeCell ref="E916:F916"/>
    <mergeCell ref="E917:F917"/>
    <mergeCell ref="H922:I922"/>
    <mergeCell ref="E928:F928"/>
    <mergeCell ref="E929:F929"/>
    <mergeCell ref="E930:F930"/>
    <mergeCell ref="H933:I933"/>
    <mergeCell ref="E931:F931"/>
    <mergeCell ref="E924:F924"/>
    <mergeCell ref="E925:F925"/>
    <mergeCell ref="E926:F926"/>
    <mergeCell ref="E927:F927"/>
    <mergeCell ref="E949:F949"/>
    <mergeCell ref="E950:F950"/>
    <mergeCell ref="E951:F951"/>
    <mergeCell ref="E918:F918"/>
    <mergeCell ref="E919:F919"/>
    <mergeCell ref="E920:F920"/>
    <mergeCell ref="E988:F988"/>
    <mergeCell ref="A990:A991"/>
    <mergeCell ref="B990:B991"/>
    <mergeCell ref="C990:C991"/>
    <mergeCell ref="D990:D991"/>
    <mergeCell ref="E990:E991"/>
    <mergeCell ref="F990:G990"/>
    <mergeCell ref="H990:I990"/>
    <mergeCell ref="E978:F978"/>
    <mergeCell ref="E983:F983"/>
    <mergeCell ref="E984:F984"/>
    <mergeCell ref="E966:F966"/>
    <mergeCell ref="E971:F971"/>
    <mergeCell ref="E972:F972"/>
    <mergeCell ref="E977:F977"/>
    <mergeCell ref="E976:F976"/>
    <mergeCell ref="H980:I980"/>
    <mergeCell ref="E982:F982"/>
    <mergeCell ref="H986:I986"/>
    <mergeCell ref="E935:F935"/>
    <mergeCell ref="E964:F964"/>
    <mergeCell ref="E965:F965"/>
    <mergeCell ref="E936:F936"/>
    <mergeCell ref="E937:F937"/>
    <mergeCell ref="H953:I953"/>
    <mergeCell ref="E955:F955"/>
    <mergeCell ref="J990:J991"/>
    <mergeCell ref="A994:E994"/>
    <mergeCell ref="F994:I994"/>
    <mergeCell ref="F995:I995"/>
    <mergeCell ref="A998:E998"/>
    <mergeCell ref="F998:I998"/>
    <mergeCell ref="A999:E999"/>
    <mergeCell ref="F999:I999"/>
    <mergeCell ref="A1000:E1000"/>
    <mergeCell ref="F1000:I1000"/>
    <mergeCell ref="E989:F989"/>
    <mergeCell ref="E1018:F1018"/>
    <mergeCell ref="E1019:F1019"/>
    <mergeCell ref="A1020:A1021"/>
    <mergeCell ref="B1020:B1021"/>
    <mergeCell ref="C1020:C1021"/>
    <mergeCell ref="D1020:D1021"/>
    <mergeCell ref="E1020:E1021"/>
    <mergeCell ref="F1020:G1020"/>
    <mergeCell ref="H1020:I1020"/>
    <mergeCell ref="J1020:J1021"/>
    <mergeCell ref="F1035:I1035"/>
    <mergeCell ref="F1033:I1033"/>
    <mergeCell ref="F1034:I1034"/>
    <mergeCell ref="A1038:E1038"/>
    <mergeCell ref="F1038:I1038"/>
    <mergeCell ref="G1039:I1039"/>
    <mergeCell ref="G1040:I1040"/>
    <mergeCell ref="G1041:I1041"/>
    <mergeCell ref="G1043:I1043"/>
    <mergeCell ref="G1044:I1044"/>
    <mergeCell ref="H1046:I1046"/>
    <mergeCell ref="H1047:I1047"/>
    <mergeCell ref="H1048:I1048"/>
    <mergeCell ref="A1054:E1054"/>
    <mergeCell ref="F1054:I1054"/>
    <mergeCell ref="H1056:I1056"/>
    <mergeCell ref="E1058:F1058"/>
    <mergeCell ref="A1035:E1035"/>
    <mergeCell ref="E1059:F1059"/>
    <mergeCell ref="A1060:A1061"/>
    <mergeCell ref="B1060:B1061"/>
    <mergeCell ref="C1060:C1061"/>
    <mergeCell ref="D1060:D1061"/>
    <mergeCell ref="E1060:E1061"/>
    <mergeCell ref="F1060:G1060"/>
    <mergeCell ref="H1060:I1060"/>
    <mergeCell ref="A1049:E1049"/>
    <mergeCell ref="F1049:I1049"/>
    <mergeCell ref="G1050:I1050"/>
    <mergeCell ref="A1045:E1045"/>
    <mergeCell ref="F1045:I1045"/>
    <mergeCell ref="A1042:E1042"/>
    <mergeCell ref="F1042:I1042"/>
    <mergeCell ref="J1060:J1061"/>
    <mergeCell ref="A1068:E1068"/>
    <mergeCell ref="F1068:I1068"/>
    <mergeCell ref="F1126:I1126"/>
    <mergeCell ref="A1127:E1127"/>
    <mergeCell ref="F1127:I1127"/>
    <mergeCell ref="A1128:E1128"/>
    <mergeCell ref="F1128:I1128"/>
    <mergeCell ref="H1130:I1130"/>
    <mergeCell ref="E1132:F1132"/>
    <mergeCell ref="E1133:F1133"/>
    <mergeCell ref="A1134:A1135"/>
    <mergeCell ref="B1134:B1135"/>
    <mergeCell ref="C1134:C1135"/>
    <mergeCell ref="F1069:I1069"/>
    <mergeCell ref="A1072:E1072"/>
    <mergeCell ref="F1072:I1072"/>
    <mergeCell ref="A1073:E1073"/>
    <mergeCell ref="F1073:I1073"/>
    <mergeCell ref="A1074:E1074"/>
    <mergeCell ref="F1074:I1074"/>
    <mergeCell ref="A1076:E1076"/>
    <mergeCell ref="A1077:E1077"/>
    <mergeCell ref="F1077:I1077"/>
    <mergeCell ref="A1078:E1078"/>
    <mergeCell ref="F1078:I1078"/>
    <mergeCell ref="G1079:I1079"/>
    <mergeCell ref="G1080:I1080"/>
    <mergeCell ref="A1090:E1090"/>
    <mergeCell ref="F1090:I1090"/>
    <mergeCell ref="H1092:I1092"/>
    <mergeCell ref="E1109:F1109"/>
    <mergeCell ref="E1110:F1110"/>
    <mergeCell ref="E1103:F1103"/>
    <mergeCell ref="E1107:F1107"/>
    <mergeCell ref="H1158:I1158"/>
    <mergeCell ref="E1160:F1160"/>
    <mergeCell ref="E1161:F1161"/>
    <mergeCell ref="A1162:A1163"/>
    <mergeCell ref="B1162:B1163"/>
    <mergeCell ref="C1162:C1163"/>
    <mergeCell ref="D1162:D1163"/>
    <mergeCell ref="E1162:E1163"/>
    <mergeCell ref="F1162:G1162"/>
    <mergeCell ref="H1162:I1162"/>
    <mergeCell ref="J1162:J1163"/>
    <mergeCell ref="E1112:F1112"/>
    <mergeCell ref="E1113:F1113"/>
    <mergeCell ref="H1116:I1116"/>
    <mergeCell ref="A1120:A1121"/>
    <mergeCell ref="B1120:B1121"/>
    <mergeCell ref="C1120:C1121"/>
    <mergeCell ref="D1120:D1121"/>
    <mergeCell ref="E1120:E1121"/>
    <mergeCell ref="F1120:G1120"/>
    <mergeCell ref="H1120:I1120"/>
    <mergeCell ref="E1118:F1118"/>
    <mergeCell ref="E1119:F1119"/>
    <mergeCell ref="F1153:I1153"/>
    <mergeCell ref="J1120:J1121"/>
    <mergeCell ref="A1123:E1123"/>
    <mergeCell ref="F1123:I1123"/>
    <mergeCell ref="A1124:E1124"/>
    <mergeCell ref="F1124:I1124"/>
    <mergeCell ref="A1125:E1125"/>
    <mergeCell ref="F1125:I1125"/>
    <mergeCell ref="A1126:E1126"/>
    <mergeCell ref="B1148:B1149"/>
    <mergeCell ref="C1148:C1149"/>
    <mergeCell ref="D1148:D1149"/>
    <mergeCell ref="E1148:E1149"/>
    <mergeCell ref="F1148:G1148"/>
    <mergeCell ref="H1148:I1148"/>
    <mergeCell ref="J1148:J1149"/>
    <mergeCell ref="A1151:E1151"/>
    <mergeCell ref="F1151:I1151"/>
    <mergeCell ref="A1152:E1152"/>
    <mergeCell ref="F1152:I1152"/>
    <mergeCell ref="A1153:E1153"/>
    <mergeCell ref="D1134:D1135"/>
    <mergeCell ref="E1134:E1135"/>
    <mergeCell ref="F1134:G1134"/>
    <mergeCell ref="H1134:I1134"/>
    <mergeCell ref="J1134:J1135"/>
    <mergeCell ref="A1137:E1137"/>
    <mergeCell ref="F1137:I1137"/>
    <mergeCell ref="A1138:E1138"/>
    <mergeCell ref="F1138:I1138"/>
    <mergeCell ref="A1139:E1139"/>
    <mergeCell ref="F1139:I1139"/>
    <mergeCell ref="A1140:E1140"/>
    <mergeCell ref="F1140:I1140"/>
    <mergeCell ref="A1141:E1141"/>
    <mergeCell ref="F1141:I1141"/>
    <mergeCell ref="A1142:E1142"/>
    <mergeCell ref="J1176:J1177"/>
    <mergeCell ref="A1179:E1179"/>
    <mergeCell ref="F1179:I1179"/>
    <mergeCell ref="A1180:E1180"/>
    <mergeCell ref="F1180:I1180"/>
    <mergeCell ref="A1181:E1181"/>
    <mergeCell ref="F1181:I1181"/>
    <mergeCell ref="A1182:E1182"/>
    <mergeCell ref="F1182:I1182"/>
    <mergeCell ref="A1183:E1183"/>
    <mergeCell ref="F1183:I1183"/>
    <mergeCell ref="A1184:E1184"/>
    <mergeCell ref="F1184:I1184"/>
    <mergeCell ref="H1186:I1186"/>
    <mergeCell ref="E1188:F1188"/>
    <mergeCell ref="E1189:F1189"/>
    <mergeCell ref="A1190:A1191"/>
    <mergeCell ref="B1190:B1191"/>
    <mergeCell ref="C1190:C1191"/>
    <mergeCell ref="D1190:D1191"/>
    <mergeCell ref="E1190:E1191"/>
    <mergeCell ref="F1190:G1190"/>
    <mergeCell ref="H1190:I1190"/>
    <mergeCell ref="J1190:J1191"/>
    <mergeCell ref="A1176:A1177"/>
    <mergeCell ref="B1176:B1177"/>
    <mergeCell ref="C1176:C1177"/>
    <mergeCell ref="D1176:D1177"/>
    <mergeCell ref="E1176:E1177"/>
    <mergeCell ref="F1176:G1176"/>
    <mergeCell ref="H1176:I1176"/>
    <mergeCell ref="J1218:J1219"/>
    <mergeCell ref="A1221:E1221"/>
    <mergeCell ref="F1221:I1221"/>
    <mergeCell ref="A1222:E1222"/>
    <mergeCell ref="F1222:I1222"/>
    <mergeCell ref="A1223:E1223"/>
    <mergeCell ref="F1223:I1223"/>
    <mergeCell ref="A1224:E1224"/>
    <mergeCell ref="F1224:I1224"/>
    <mergeCell ref="A1225:E1225"/>
    <mergeCell ref="F1225:I1225"/>
    <mergeCell ref="A1226:E1226"/>
    <mergeCell ref="F1226:I1226"/>
    <mergeCell ref="A1198:E1198"/>
    <mergeCell ref="F1198:I1198"/>
    <mergeCell ref="H1200:I1200"/>
    <mergeCell ref="E1202:F1202"/>
    <mergeCell ref="E1203:F1203"/>
    <mergeCell ref="A1204:A1205"/>
    <mergeCell ref="B1204:B1205"/>
    <mergeCell ref="C1204:C1205"/>
    <mergeCell ref="D1204:D1205"/>
    <mergeCell ref="E1204:E1205"/>
    <mergeCell ref="F1204:G1204"/>
    <mergeCell ref="H1204:I1204"/>
    <mergeCell ref="J1204:J1205"/>
    <mergeCell ref="A1207:E1207"/>
    <mergeCell ref="F1207:I1207"/>
    <mergeCell ref="A1208:E1208"/>
    <mergeCell ref="F1208:I1208"/>
    <mergeCell ref="E1245:F1245"/>
    <mergeCell ref="E1246:F1246"/>
    <mergeCell ref="E1247:F1247"/>
    <mergeCell ref="H1250:I1250"/>
    <mergeCell ref="A42:I42"/>
    <mergeCell ref="C1218:C1219"/>
    <mergeCell ref="D1218:D1219"/>
    <mergeCell ref="E1218:E1219"/>
    <mergeCell ref="F1218:G1218"/>
    <mergeCell ref="H1218:I1218"/>
    <mergeCell ref="A1167:E1167"/>
    <mergeCell ref="F1167:I1167"/>
    <mergeCell ref="A1168:E1168"/>
    <mergeCell ref="F1168:I1168"/>
    <mergeCell ref="A1169:E1169"/>
    <mergeCell ref="F1169:I1169"/>
    <mergeCell ref="A1170:E1170"/>
    <mergeCell ref="F1170:I1170"/>
    <mergeCell ref="H1172:I1172"/>
    <mergeCell ref="E1174:F1174"/>
    <mergeCell ref="E1175:F1175"/>
    <mergeCell ref="A1156:E1156"/>
    <mergeCell ref="F1156:I1156"/>
    <mergeCell ref="A1165:E1165"/>
    <mergeCell ref="F1165:I1165"/>
    <mergeCell ref="A1166:E1166"/>
    <mergeCell ref="F1166:I1166"/>
    <mergeCell ref="F1142:I1142"/>
    <mergeCell ref="H1144:I1144"/>
    <mergeCell ref="E1146:F1146"/>
    <mergeCell ref="E1147:F1147"/>
    <mergeCell ref="A1148:A1149"/>
  </mergeCells>
  <pageMargins left="0.51181102362204722" right="0.51181102362204722" top="1.2204724409448819" bottom="1.4960629921259843" header="0.23622047244094491" footer="0.19685039370078741"/>
  <pageSetup paperSize="9" scale="90" fitToHeight="0" orientation="landscape" r:id="rId1"/>
  <headerFooter>
    <oddHeader>&amp;L &amp;G</oddHeader>
    <oddFooter>&amp;L &amp;G&amp;C&amp;G&amp;R&amp;G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D3A70-97D8-44C2-AC6F-ACE1D8B486FF}">
  <sheetPr>
    <pageSetUpPr fitToPage="1"/>
  </sheetPr>
  <dimension ref="A1:M35"/>
  <sheetViews>
    <sheetView showOutlineSymbols="0" showWhiteSpace="0" zoomScale="70" zoomScaleNormal="70" workbookViewId="0">
      <selection activeCell="J2" sqref="J2:K2"/>
    </sheetView>
  </sheetViews>
  <sheetFormatPr defaultRowHeight="14.25" x14ac:dyDescent="0.2"/>
  <cols>
    <col min="1" max="2" width="10" style="2" bestFit="1" customWidth="1"/>
    <col min="3" max="3" width="13.25" style="2" bestFit="1" customWidth="1"/>
    <col min="4" max="4" width="54.875" style="2" customWidth="1"/>
    <col min="5" max="5" width="8" style="2" bestFit="1" customWidth="1"/>
    <col min="6" max="6" width="13" style="2" bestFit="1" customWidth="1"/>
    <col min="7" max="7" width="15.125" style="2" bestFit="1" customWidth="1"/>
    <col min="8" max="8" width="14" style="16" customWidth="1"/>
    <col min="9" max="9" width="13" style="2" bestFit="1" customWidth="1"/>
    <col min="10" max="10" width="13.5" style="2" bestFit="1" customWidth="1"/>
    <col min="11" max="11" width="13" style="2" bestFit="1" customWidth="1"/>
    <col min="12" max="16384" width="9" style="2"/>
  </cols>
  <sheetData>
    <row r="1" spans="1:11" ht="15" x14ac:dyDescent="0.2">
      <c r="A1" s="1"/>
      <c r="B1" s="1"/>
      <c r="C1" s="1"/>
      <c r="D1" s="1" t="s">
        <v>0</v>
      </c>
      <c r="E1" s="156" t="s">
        <v>1</v>
      </c>
      <c r="F1" s="156"/>
      <c r="G1" s="17" t="s">
        <v>2</v>
      </c>
      <c r="H1" s="167" t="s">
        <v>120</v>
      </c>
      <c r="I1" s="167"/>
      <c r="J1" s="156" t="s">
        <v>3</v>
      </c>
      <c r="K1" s="156"/>
    </row>
    <row r="2" spans="1:11" ht="112.5" customHeight="1" x14ac:dyDescent="0.2">
      <c r="A2" s="3"/>
      <c r="B2" s="3"/>
      <c r="C2" s="3"/>
      <c r="D2" s="3" t="str">
        <f>'PLANILHA RESUMO 1 '!B5</f>
        <v>SERVIÇOS DE PAVIMENTAÇÃO EM BLOCO DE CONCRETO INTERTRAVADO (BLOQUETE) NO ESTADO D0 SERGIPE</v>
      </c>
      <c r="E2" s="157" t="s">
        <v>4</v>
      </c>
      <c r="F2" s="157"/>
      <c r="G2" s="18">
        <v>0.2135</v>
      </c>
      <c r="H2" s="168">
        <v>0.15279999999999999</v>
      </c>
      <c r="I2" s="169"/>
      <c r="J2" s="205" t="s">
        <v>851</v>
      </c>
      <c r="K2" s="157"/>
    </row>
    <row r="3" spans="1:11" x14ac:dyDescent="0.2">
      <c r="A3" s="158" t="s">
        <v>846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</row>
    <row r="4" spans="1:11" ht="30" x14ac:dyDescent="0.2">
      <c r="A4" s="116" t="s">
        <v>7</v>
      </c>
      <c r="B4" s="117" t="s">
        <v>8</v>
      </c>
      <c r="C4" s="116" t="s">
        <v>9</v>
      </c>
      <c r="D4" s="116" t="s">
        <v>10</v>
      </c>
      <c r="E4" s="118" t="s">
        <v>11</v>
      </c>
      <c r="F4" s="127" t="s">
        <v>12</v>
      </c>
      <c r="G4" s="127" t="s">
        <v>13</v>
      </c>
      <c r="H4" s="129"/>
      <c r="I4" s="128" t="s">
        <v>14</v>
      </c>
      <c r="J4" s="128" t="s">
        <v>15</v>
      </c>
      <c r="K4" s="128" t="s">
        <v>16</v>
      </c>
    </row>
    <row r="5" spans="1:11" ht="38.25" x14ac:dyDescent="0.2">
      <c r="A5" s="120" t="s">
        <v>92</v>
      </c>
      <c r="B5" s="121" t="s">
        <v>93</v>
      </c>
      <c r="C5" s="120" t="s">
        <v>22</v>
      </c>
      <c r="D5" s="120" t="s">
        <v>94</v>
      </c>
      <c r="E5" s="139" t="s">
        <v>35</v>
      </c>
      <c r="F5" s="140">
        <v>140000</v>
      </c>
      <c r="G5" s="153">
        <v>48.61</v>
      </c>
      <c r="H5" s="142">
        <v>0.15279999999999999</v>
      </c>
      <c r="I5" s="141">
        <v>56.04</v>
      </c>
      <c r="J5" s="140">
        <v>7845265.1200000001</v>
      </c>
      <c r="K5" s="142">
        <v>3.0000000000000001E-3</v>
      </c>
    </row>
    <row r="6" spans="1:11" ht="25.5" x14ac:dyDescent="0.2">
      <c r="A6" s="120" t="s">
        <v>97</v>
      </c>
      <c r="B6" s="121" t="s">
        <v>98</v>
      </c>
      <c r="C6" s="120" t="s">
        <v>54</v>
      </c>
      <c r="D6" s="120" t="s">
        <v>99</v>
      </c>
      <c r="E6" s="139" t="s">
        <v>100</v>
      </c>
      <c r="F6" s="140">
        <v>40000</v>
      </c>
      <c r="G6" s="153">
        <v>58.1</v>
      </c>
      <c r="H6" s="142">
        <v>0.2135</v>
      </c>
      <c r="I6" s="141">
        <v>70.5</v>
      </c>
      <c r="J6" s="140">
        <v>2820174</v>
      </c>
      <c r="K6" s="142">
        <v>2.3999999999999998E-3</v>
      </c>
    </row>
    <row r="7" spans="1:11" ht="51" x14ac:dyDescent="0.2">
      <c r="A7" s="120" t="s">
        <v>80</v>
      </c>
      <c r="B7" s="121" t="s">
        <v>81</v>
      </c>
      <c r="C7" s="120" t="s">
        <v>82</v>
      </c>
      <c r="D7" s="120" t="s">
        <v>83</v>
      </c>
      <c r="E7" s="139" t="s">
        <v>35</v>
      </c>
      <c r="F7" s="140">
        <v>140000</v>
      </c>
      <c r="G7" s="153">
        <v>15.34</v>
      </c>
      <c r="H7" s="142">
        <v>0.2135</v>
      </c>
      <c r="I7" s="141">
        <v>18.62</v>
      </c>
      <c r="J7" s="140">
        <v>2606112.6</v>
      </c>
      <c r="K7" s="142">
        <v>3.5999999999999999E-3</v>
      </c>
    </row>
    <row r="8" spans="1:11" ht="38.25" x14ac:dyDescent="0.2">
      <c r="A8" s="120" t="s">
        <v>87</v>
      </c>
      <c r="B8" s="121" t="s">
        <v>88</v>
      </c>
      <c r="C8" s="120" t="s">
        <v>54</v>
      </c>
      <c r="D8" s="120" t="s">
        <v>89</v>
      </c>
      <c r="E8" s="139" t="s">
        <v>66</v>
      </c>
      <c r="F8" s="140">
        <v>1881600</v>
      </c>
      <c r="G8" s="153">
        <v>1.06</v>
      </c>
      <c r="H8" s="142">
        <v>0.2135</v>
      </c>
      <c r="I8" s="141">
        <v>1.29</v>
      </c>
      <c r="J8" s="140">
        <v>2420320.9</v>
      </c>
      <c r="K8" s="142">
        <v>2.8E-3</v>
      </c>
    </row>
    <row r="9" spans="1:11" ht="38.25" x14ac:dyDescent="0.2">
      <c r="A9" s="120" t="s">
        <v>84</v>
      </c>
      <c r="B9" s="121" t="s">
        <v>85</v>
      </c>
      <c r="C9" s="120" t="s">
        <v>54</v>
      </c>
      <c r="D9" s="120" t="s">
        <v>86</v>
      </c>
      <c r="E9" s="139" t="s">
        <v>66</v>
      </c>
      <c r="F9" s="140">
        <v>268800</v>
      </c>
      <c r="G9" s="153">
        <v>1.68</v>
      </c>
      <c r="H9" s="142">
        <v>0.2135</v>
      </c>
      <c r="I9" s="141">
        <v>2.04</v>
      </c>
      <c r="J9" s="140">
        <v>547997.18000000005</v>
      </c>
      <c r="K9" s="142">
        <v>5.0000000000000001E-4</v>
      </c>
    </row>
    <row r="10" spans="1:11" ht="25.5" x14ac:dyDescent="0.2">
      <c r="A10" s="120" t="s">
        <v>79</v>
      </c>
      <c r="B10" s="121" t="s">
        <v>68</v>
      </c>
      <c r="C10" s="120" t="s">
        <v>54</v>
      </c>
      <c r="D10" s="120" t="s">
        <v>69</v>
      </c>
      <c r="E10" s="139" t="s">
        <v>66</v>
      </c>
      <c r="F10" s="140">
        <v>630000</v>
      </c>
      <c r="G10" s="153">
        <v>0.56000000000000005</v>
      </c>
      <c r="H10" s="142">
        <v>0.2135</v>
      </c>
      <c r="I10" s="141">
        <v>0.68</v>
      </c>
      <c r="J10" s="140">
        <v>428122.8</v>
      </c>
      <c r="K10" s="142">
        <v>4.0000000000000002E-4</v>
      </c>
    </row>
    <row r="11" spans="1:11" ht="25.5" x14ac:dyDescent="0.2">
      <c r="A11" s="120" t="s">
        <v>75</v>
      </c>
      <c r="B11" s="121" t="s">
        <v>76</v>
      </c>
      <c r="C11" s="120" t="s">
        <v>54</v>
      </c>
      <c r="D11" s="120" t="s">
        <v>77</v>
      </c>
      <c r="E11" s="139" t="s">
        <v>46</v>
      </c>
      <c r="F11" s="140">
        <v>28000</v>
      </c>
      <c r="G11" s="153">
        <v>12.38</v>
      </c>
      <c r="H11" s="142">
        <v>0.2135</v>
      </c>
      <c r="I11" s="141">
        <v>15.02</v>
      </c>
      <c r="J11" s="140">
        <v>420647.64</v>
      </c>
      <c r="K11" s="142">
        <v>4.0000000000000002E-4</v>
      </c>
    </row>
    <row r="12" spans="1:11" ht="25.5" x14ac:dyDescent="0.2">
      <c r="A12" s="120" t="s">
        <v>78</v>
      </c>
      <c r="B12" s="121" t="s">
        <v>64</v>
      </c>
      <c r="C12" s="120" t="s">
        <v>54</v>
      </c>
      <c r="D12" s="120" t="s">
        <v>65</v>
      </c>
      <c r="E12" s="139" t="s">
        <v>66</v>
      </c>
      <c r="F12" s="140">
        <v>420000</v>
      </c>
      <c r="G12" s="153">
        <v>0.69</v>
      </c>
      <c r="H12" s="142">
        <v>0.2135</v>
      </c>
      <c r="I12" s="141">
        <v>0.84</v>
      </c>
      <c r="J12" s="140">
        <v>351672.3</v>
      </c>
      <c r="K12" s="142">
        <v>2.9999999999999997E-4</v>
      </c>
    </row>
    <row r="13" spans="1:11" ht="38.25" x14ac:dyDescent="0.2">
      <c r="A13" s="120" t="s">
        <v>36</v>
      </c>
      <c r="B13" s="121" t="s">
        <v>37</v>
      </c>
      <c r="C13" s="120" t="s">
        <v>22</v>
      </c>
      <c r="D13" s="120" t="s">
        <v>38</v>
      </c>
      <c r="E13" s="139" t="s">
        <v>39</v>
      </c>
      <c r="F13" s="141">
        <v>100</v>
      </c>
      <c r="G13" s="153">
        <v>2701.87</v>
      </c>
      <c r="H13" s="142">
        <v>0.2135</v>
      </c>
      <c r="I13" s="140">
        <v>3278.72</v>
      </c>
      <c r="J13" s="140">
        <v>327871.92</v>
      </c>
      <c r="K13" s="142">
        <v>2.8899999999999999E-2</v>
      </c>
    </row>
    <row r="14" spans="1:11" ht="63.75" x14ac:dyDescent="0.2">
      <c r="A14" s="120" t="s">
        <v>52</v>
      </c>
      <c r="B14" s="121" t="s">
        <v>53</v>
      </c>
      <c r="C14" s="120" t="s">
        <v>54</v>
      </c>
      <c r="D14" s="120" t="s">
        <v>55</v>
      </c>
      <c r="E14" s="139" t="s">
        <v>46</v>
      </c>
      <c r="F14" s="140">
        <v>28000</v>
      </c>
      <c r="G14" s="153">
        <v>8.64</v>
      </c>
      <c r="H14" s="142">
        <v>0.2135</v>
      </c>
      <c r="I14" s="141">
        <v>10.48</v>
      </c>
      <c r="J14" s="140">
        <v>293569.91999999998</v>
      </c>
      <c r="K14" s="142">
        <v>2.9999999999999997E-4</v>
      </c>
    </row>
    <row r="15" spans="1:11" ht="25.5" x14ac:dyDescent="0.2">
      <c r="A15" s="120" t="s">
        <v>63</v>
      </c>
      <c r="B15" s="121" t="s">
        <v>64</v>
      </c>
      <c r="C15" s="120" t="s">
        <v>54</v>
      </c>
      <c r="D15" s="120" t="s">
        <v>65</v>
      </c>
      <c r="E15" s="139" t="s">
        <v>66</v>
      </c>
      <c r="F15" s="140">
        <v>315000</v>
      </c>
      <c r="G15" s="153">
        <v>0.69</v>
      </c>
      <c r="H15" s="142">
        <v>0.2135</v>
      </c>
      <c r="I15" s="141">
        <v>0.84</v>
      </c>
      <c r="J15" s="140">
        <v>263754.23</v>
      </c>
      <c r="K15" s="142">
        <v>2.0000000000000001E-4</v>
      </c>
    </row>
    <row r="16" spans="1:11" ht="25.5" x14ac:dyDescent="0.2">
      <c r="A16" s="120" t="s">
        <v>67</v>
      </c>
      <c r="B16" s="121" t="s">
        <v>68</v>
      </c>
      <c r="C16" s="120" t="s">
        <v>54</v>
      </c>
      <c r="D16" s="120" t="s">
        <v>69</v>
      </c>
      <c r="E16" s="139" t="s">
        <v>66</v>
      </c>
      <c r="F16" s="140">
        <v>315000</v>
      </c>
      <c r="G16" s="153">
        <v>0.56000000000000005</v>
      </c>
      <c r="H16" s="142">
        <v>0.2135</v>
      </c>
      <c r="I16" s="141">
        <v>0.68</v>
      </c>
      <c r="J16" s="140">
        <v>214061.4</v>
      </c>
      <c r="K16" s="142">
        <v>2.0000000000000001E-4</v>
      </c>
    </row>
    <row r="17" spans="1:13" ht="51" x14ac:dyDescent="0.2">
      <c r="A17" s="120" t="s">
        <v>59</v>
      </c>
      <c r="B17" s="121" t="s">
        <v>60</v>
      </c>
      <c r="C17" s="120" t="s">
        <v>54</v>
      </c>
      <c r="D17" s="120" t="s">
        <v>61</v>
      </c>
      <c r="E17" s="139" t="s">
        <v>62</v>
      </c>
      <c r="F17" s="140">
        <v>63000</v>
      </c>
      <c r="G17" s="153">
        <v>2.57</v>
      </c>
      <c r="H17" s="142">
        <v>0.2135</v>
      </c>
      <c r="I17" s="141">
        <v>3.12</v>
      </c>
      <c r="J17" s="140">
        <v>196477.79</v>
      </c>
      <c r="K17" s="142">
        <v>2.0000000000000001E-4</v>
      </c>
    </row>
    <row r="18" spans="1:13" ht="25.5" x14ac:dyDescent="0.2">
      <c r="A18" s="120" t="s">
        <v>56</v>
      </c>
      <c r="B18" s="121" t="s">
        <v>57</v>
      </c>
      <c r="C18" s="120" t="s">
        <v>54</v>
      </c>
      <c r="D18" s="120" t="s">
        <v>58</v>
      </c>
      <c r="E18" s="139" t="s">
        <v>35</v>
      </c>
      <c r="F18" s="140">
        <v>140000</v>
      </c>
      <c r="G18" s="153">
        <v>1.1299999999999999</v>
      </c>
      <c r="H18" s="142">
        <v>0.2135</v>
      </c>
      <c r="I18" s="141">
        <v>1.37</v>
      </c>
      <c r="J18" s="140">
        <v>191975.7</v>
      </c>
      <c r="K18" s="142">
        <v>2.0000000000000001E-4</v>
      </c>
    </row>
    <row r="19" spans="1:13" x14ac:dyDescent="0.2">
      <c r="A19" s="120" t="s">
        <v>70</v>
      </c>
      <c r="B19" s="121" t="s">
        <v>71</v>
      </c>
      <c r="C19" s="120" t="s">
        <v>54</v>
      </c>
      <c r="D19" s="120" t="s">
        <v>72</v>
      </c>
      <c r="E19" s="139" t="s">
        <v>46</v>
      </c>
      <c r="F19" s="140">
        <v>42000</v>
      </c>
      <c r="G19" s="153">
        <v>1.82</v>
      </c>
      <c r="H19" s="142">
        <v>0.2135</v>
      </c>
      <c r="I19" s="141">
        <v>2.21</v>
      </c>
      <c r="J19" s="140">
        <v>92759.94</v>
      </c>
      <c r="K19" s="142">
        <v>1E-4</v>
      </c>
    </row>
    <row r="20" spans="1:13" ht="38.25" x14ac:dyDescent="0.2">
      <c r="A20" s="120" t="s">
        <v>40</v>
      </c>
      <c r="B20" s="121" t="s">
        <v>41</v>
      </c>
      <c r="C20" s="120" t="s">
        <v>22</v>
      </c>
      <c r="D20" s="120" t="s">
        <v>42</v>
      </c>
      <c r="E20" s="139" t="s">
        <v>35</v>
      </c>
      <c r="F20" s="140">
        <v>140000</v>
      </c>
      <c r="G20" s="153">
        <v>0.54</v>
      </c>
      <c r="H20" s="142">
        <v>0.2135</v>
      </c>
      <c r="I20" s="141">
        <v>0.66</v>
      </c>
      <c r="J20" s="140">
        <v>91740.6</v>
      </c>
      <c r="K20" s="142">
        <v>0.50470000000000004</v>
      </c>
    </row>
    <row r="21" spans="1:13" ht="38.25" x14ac:dyDescent="0.2">
      <c r="A21" s="120" t="s">
        <v>32</v>
      </c>
      <c r="B21" s="121" t="s">
        <v>33</v>
      </c>
      <c r="C21" s="120" t="s">
        <v>22</v>
      </c>
      <c r="D21" s="120" t="s">
        <v>34</v>
      </c>
      <c r="E21" s="139" t="s">
        <v>35</v>
      </c>
      <c r="F21" s="140">
        <v>140000</v>
      </c>
      <c r="G21" s="153">
        <v>0.4</v>
      </c>
      <c r="H21" s="142">
        <v>0.2135</v>
      </c>
      <c r="I21" s="141">
        <v>0.49</v>
      </c>
      <c r="J21" s="140">
        <v>67956</v>
      </c>
      <c r="K21" s="142">
        <v>0.4516</v>
      </c>
    </row>
    <row r="22" spans="1:13" ht="25.5" x14ac:dyDescent="0.2">
      <c r="A22" s="120" t="s">
        <v>91</v>
      </c>
      <c r="B22" s="121" t="s">
        <v>68</v>
      </c>
      <c r="C22" s="120" t="s">
        <v>54</v>
      </c>
      <c r="D22" s="120" t="s">
        <v>69</v>
      </c>
      <c r="E22" s="139" t="s">
        <v>66</v>
      </c>
      <c r="F22" s="140">
        <v>96040</v>
      </c>
      <c r="G22" s="153">
        <v>0.56000000000000005</v>
      </c>
      <c r="H22" s="142">
        <v>0.2135</v>
      </c>
      <c r="I22" s="141">
        <v>0.68</v>
      </c>
      <c r="J22" s="140">
        <v>65264.94</v>
      </c>
      <c r="K22" s="142">
        <v>1E-4</v>
      </c>
    </row>
    <row r="23" spans="1:13" ht="25.5" x14ac:dyDescent="0.2">
      <c r="A23" s="120" t="s">
        <v>43</v>
      </c>
      <c r="B23" s="121" t="s">
        <v>44</v>
      </c>
      <c r="C23" s="120" t="s">
        <v>22</v>
      </c>
      <c r="D23" s="120" t="s">
        <v>45</v>
      </c>
      <c r="E23" s="139" t="s">
        <v>46</v>
      </c>
      <c r="F23" s="140">
        <v>33600</v>
      </c>
      <c r="G23" s="153">
        <v>1.57</v>
      </c>
      <c r="H23" s="142">
        <v>0.2135</v>
      </c>
      <c r="I23" s="141">
        <v>1.91</v>
      </c>
      <c r="J23" s="140">
        <v>64014.55</v>
      </c>
      <c r="K23" s="142">
        <v>1E-4</v>
      </c>
    </row>
    <row r="24" spans="1:13" ht="38.25" x14ac:dyDescent="0.2">
      <c r="A24" s="120" t="s">
        <v>20</v>
      </c>
      <c r="B24" s="121" t="s">
        <v>21</v>
      </c>
      <c r="C24" s="120" t="s">
        <v>22</v>
      </c>
      <c r="D24" s="120" t="s">
        <v>23</v>
      </c>
      <c r="E24" s="139" t="s">
        <v>24</v>
      </c>
      <c r="F24" s="140">
        <v>64190</v>
      </c>
      <c r="G24" s="153">
        <v>0.56999999999999995</v>
      </c>
      <c r="H24" s="142">
        <v>0.2135</v>
      </c>
      <c r="I24" s="141">
        <v>0.69</v>
      </c>
      <c r="J24" s="140">
        <v>44399.9</v>
      </c>
      <c r="K24" s="142">
        <v>0</v>
      </c>
    </row>
    <row r="25" spans="1:13" ht="25.5" x14ac:dyDescent="0.2">
      <c r="A25" s="120" t="s">
        <v>49</v>
      </c>
      <c r="B25" s="121" t="s">
        <v>50</v>
      </c>
      <c r="C25" s="120" t="s">
        <v>22</v>
      </c>
      <c r="D25" s="120" t="s">
        <v>51</v>
      </c>
      <c r="E25" s="139" t="s">
        <v>35</v>
      </c>
      <c r="F25" s="140">
        <v>140000</v>
      </c>
      <c r="G25" s="153">
        <v>0.2</v>
      </c>
      <c r="H25" s="142">
        <v>0.2135</v>
      </c>
      <c r="I25" s="141">
        <v>0.24</v>
      </c>
      <c r="J25" s="140">
        <v>33978</v>
      </c>
      <c r="K25" s="142">
        <v>0</v>
      </c>
    </row>
    <row r="26" spans="1:13" ht="38.25" x14ac:dyDescent="0.2">
      <c r="A26" s="120" t="s">
        <v>112</v>
      </c>
      <c r="B26" s="121" t="s">
        <v>113</v>
      </c>
      <c r="C26" s="120" t="s">
        <v>22</v>
      </c>
      <c r="D26" s="120" t="s">
        <v>114</v>
      </c>
      <c r="E26" s="139" t="s">
        <v>31</v>
      </c>
      <c r="F26" s="141">
        <v>100</v>
      </c>
      <c r="G26" s="153">
        <v>200.6</v>
      </c>
      <c r="H26" s="142">
        <v>0.2135</v>
      </c>
      <c r="I26" s="141">
        <v>243.43</v>
      </c>
      <c r="J26" s="140">
        <v>24342.81</v>
      </c>
      <c r="K26" s="142">
        <v>0</v>
      </c>
    </row>
    <row r="27" spans="1:13" ht="25.5" x14ac:dyDescent="0.2">
      <c r="A27" s="120" t="s">
        <v>115</v>
      </c>
      <c r="B27" s="121" t="s">
        <v>116</v>
      </c>
      <c r="C27" s="120" t="s">
        <v>22</v>
      </c>
      <c r="D27" s="120" t="s">
        <v>117</v>
      </c>
      <c r="E27" s="139" t="s">
        <v>118</v>
      </c>
      <c r="F27" s="140">
        <v>1000</v>
      </c>
      <c r="G27" s="153">
        <v>18.36</v>
      </c>
      <c r="H27" s="142">
        <v>0.2135</v>
      </c>
      <c r="I27" s="141">
        <v>22.28</v>
      </c>
      <c r="J27" s="140">
        <v>22279.86</v>
      </c>
      <c r="K27" s="142">
        <v>0</v>
      </c>
      <c r="M27" s="8"/>
    </row>
    <row r="28" spans="1:13" ht="38.25" x14ac:dyDescent="0.2">
      <c r="A28" s="120" t="s">
        <v>107</v>
      </c>
      <c r="B28" s="121" t="s">
        <v>108</v>
      </c>
      <c r="C28" s="120" t="s">
        <v>54</v>
      </c>
      <c r="D28" s="120" t="s">
        <v>109</v>
      </c>
      <c r="E28" s="139" t="s">
        <v>106</v>
      </c>
      <c r="F28" s="141">
        <v>40</v>
      </c>
      <c r="G28" s="153">
        <v>432.9</v>
      </c>
      <c r="H28" s="142">
        <v>0.2135</v>
      </c>
      <c r="I28" s="141">
        <v>525.32000000000005</v>
      </c>
      <c r="J28" s="140">
        <v>21012.97</v>
      </c>
      <c r="K28" s="142">
        <v>0</v>
      </c>
    </row>
    <row r="29" spans="1:13" ht="14.25" customHeight="1" x14ac:dyDescent="0.2">
      <c r="A29" s="120" t="s">
        <v>25</v>
      </c>
      <c r="B29" s="121" t="s">
        <v>26</v>
      </c>
      <c r="C29" s="120" t="s">
        <v>22</v>
      </c>
      <c r="D29" s="120" t="s">
        <v>27</v>
      </c>
      <c r="E29" s="139" t="s">
        <v>24</v>
      </c>
      <c r="F29" s="140">
        <v>19257</v>
      </c>
      <c r="G29" s="153">
        <v>0.69</v>
      </c>
      <c r="H29" s="142">
        <v>0.2135</v>
      </c>
      <c r="I29" s="141">
        <v>0.84</v>
      </c>
      <c r="J29" s="140">
        <v>16124.17</v>
      </c>
      <c r="K29" s="142">
        <v>0</v>
      </c>
    </row>
    <row r="30" spans="1:13" ht="25.5" x14ac:dyDescent="0.2">
      <c r="A30" s="120" t="s">
        <v>28</v>
      </c>
      <c r="B30" s="121" t="s">
        <v>29</v>
      </c>
      <c r="C30" s="120" t="s">
        <v>22</v>
      </c>
      <c r="D30" s="120" t="s">
        <v>30</v>
      </c>
      <c r="E30" s="139" t="s">
        <v>31</v>
      </c>
      <c r="F30" s="141">
        <v>5</v>
      </c>
      <c r="G30" s="153">
        <v>2169.73</v>
      </c>
      <c r="H30" s="142">
        <v>0.2135</v>
      </c>
      <c r="I30" s="140">
        <v>2632.97</v>
      </c>
      <c r="J30" s="140">
        <v>13164.84</v>
      </c>
      <c r="K30" s="142">
        <v>0</v>
      </c>
    </row>
    <row r="31" spans="1:13" ht="25.5" x14ac:dyDescent="0.2">
      <c r="A31" s="120" t="s">
        <v>103</v>
      </c>
      <c r="B31" s="121" t="s">
        <v>104</v>
      </c>
      <c r="C31" s="120" t="s">
        <v>54</v>
      </c>
      <c r="D31" s="120" t="s">
        <v>105</v>
      </c>
      <c r="E31" s="139" t="s">
        <v>106</v>
      </c>
      <c r="F31" s="141">
        <v>40</v>
      </c>
      <c r="G31" s="153">
        <v>250.72</v>
      </c>
      <c r="H31" s="142">
        <v>0.2135</v>
      </c>
      <c r="I31" s="141">
        <v>304.25</v>
      </c>
      <c r="J31" s="140">
        <v>12169.95</v>
      </c>
      <c r="K31" s="142">
        <v>0</v>
      </c>
    </row>
    <row r="32" spans="1:13" ht="25.5" x14ac:dyDescent="0.2">
      <c r="A32" s="120" t="s">
        <v>90</v>
      </c>
      <c r="B32" s="121" t="s">
        <v>64</v>
      </c>
      <c r="C32" s="120" t="s">
        <v>54</v>
      </c>
      <c r="D32" s="120" t="s">
        <v>65</v>
      </c>
      <c r="E32" s="139" t="s">
        <v>66</v>
      </c>
      <c r="F32" s="140">
        <v>13720</v>
      </c>
      <c r="G32" s="153">
        <v>0.69</v>
      </c>
      <c r="H32" s="142">
        <v>0.2135</v>
      </c>
      <c r="I32" s="141">
        <v>0.84</v>
      </c>
      <c r="J32" s="140">
        <v>11487.96</v>
      </c>
      <c r="K32" s="142">
        <v>0</v>
      </c>
    </row>
    <row r="33" spans="1:11" x14ac:dyDescent="0.2">
      <c r="A33" s="183" t="s">
        <v>745</v>
      </c>
      <c r="B33" s="183"/>
      <c r="C33" s="183"/>
      <c r="D33" s="183"/>
      <c r="E33" s="183"/>
      <c r="F33" s="184"/>
      <c r="G33" s="184"/>
      <c r="H33" s="184"/>
      <c r="I33" s="184"/>
      <c r="J33" s="122">
        <v>19508719.995044123</v>
      </c>
      <c r="K33" s="123"/>
    </row>
    <row r="34" spans="1:11" x14ac:dyDescent="0.2">
      <c r="F34" s="56"/>
      <c r="G34" s="13"/>
    </row>
    <row r="35" spans="1:11" x14ac:dyDescent="0.2">
      <c r="F35" s="56"/>
      <c r="G35" s="13"/>
    </row>
  </sheetData>
  <sortState xmlns:xlrd2="http://schemas.microsoft.com/office/spreadsheetml/2017/richdata2" ref="A4:K32">
    <sortCondition descending="1" ref="J4:J32"/>
  </sortState>
  <mergeCells count="8">
    <mergeCell ref="A33:I33"/>
    <mergeCell ref="A3:K3"/>
    <mergeCell ref="H1:I1"/>
    <mergeCell ref="H2:I2"/>
    <mergeCell ref="E1:F1"/>
    <mergeCell ref="J1:K1"/>
    <mergeCell ref="E2:F2"/>
    <mergeCell ref="J2:K2"/>
  </mergeCells>
  <pageMargins left="0.51181102362204722" right="0.51181102362204722" top="1.3779527559055118" bottom="1.2204724409448819" header="0.51181102362204722" footer="0.19685039370078741"/>
  <pageSetup paperSize="9" scale="70" fitToHeight="0" orientation="landscape" r:id="rId1"/>
  <headerFooter>
    <oddHeader>&amp;L &amp;G</oddHeader>
    <oddFooter>&amp;L &amp;G&amp;C&amp;G&amp;R&amp;G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637D-E44F-4968-A472-E2C29B220D32}">
  <dimension ref="A1:L25"/>
  <sheetViews>
    <sheetView showOutlineSymbols="0" showWhiteSpace="0" workbookViewId="0">
      <selection activeCell="F2" sqref="F2:G2"/>
    </sheetView>
  </sheetViews>
  <sheetFormatPr defaultRowHeight="11.25" x14ac:dyDescent="0.2"/>
  <cols>
    <col min="1" max="1" width="4" style="24" bestFit="1" customWidth="1"/>
    <col min="2" max="2" width="26.5" style="24" customWidth="1"/>
    <col min="3" max="3" width="18.375" style="24" bestFit="1" customWidth="1"/>
    <col min="4" max="6" width="5.875" style="24" bestFit="1" customWidth="1"/>
    <col min="7" max="9" width="9.5" style="24" bestFit="1" customWidth="1"/>
    <col min="10" max="12" width="10.25" style="24" bestFit="1" customWidth="1"/>
    <col min="13" max="30" width="12" style="24" bestFit="1" customWidth="1"/>
    <col min="31" max="16384" width="9" style="24"/>
  </cols>
  <sheetData>
    <row r="1" spans="1:12" x14ac:dyDescent="0.2">
      <c r="A1" s="26"/>
      <c r="B1" s="26" t="s">
        <v>0</v>
      </c>
      <c r="C1" s="26" t="s">
        <v>1</v>
      </c>
      <c r="D1" s="204" t="s">
        <v>2</v>
      </c>
      <c r="E1" s="204"/>
      <c r="F1" s="204" t="s">
        <v>3</v>
      </c>
      <c r="G1" s="204"/>
      <c r="I1" s="204" t="s">
        <v>2</v>
      </c>
      <c r="J1" s="204"/>
    </row>
    <row r="2" spans="1:12" ht="95.1" customHeight="1" x14ac:dyDescent="0.2">
      <c r="A2" s="26"/>
      <c r="B2" s="26" t="s">
        <v>845</v>
      </c>
      <c r="C2" s="26" t="s">
        <v>4</v>
      </c>
      <c r="D2" s="204" t="s">
        <v>5</v>
      </c>
      <c r="E2" s="204"/>
      <c r="F2" s="204" t="s">
        <v>851</v>
      </c>
      <c r="G2" s="204"/>
      <c r="I2" s="224">
        <v>0.15279999999999999</v>
      </c>
      <c r="J2" s="204"/>
    </row>
    <row r="3" spans="1:12" x14ac:dyDescent="0.2">
      <c r="A3" s="212" t="s">
        <v>705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4"/>
    </row>
    <row r="4" spans="1:12" x14ac:dyDescent="0.2">
      <c r="A4" s="89" t="s">
        <v>7</v>
      </c>
      <c r="B4" s="89" t="s">
        <v>10</v>
      </c>
      <c r="C4" s="90" t="s">
        <v>704</v>
      </c>
      <c r="D4" s="112" t="s">
        <v>820</v>
      </c>
      <c r="E4" s="112" t="s">
        <v>821</v>
      </c>
      <c r="F4" s="112" t="s">
        <v>822</v>
      </c>
      <c r="G4" s="112" t="s">
        <v>823</v>
      </c>
      <c r="H4" s="112" t="s">
        <v>824</v>
      </c>
      <c r="I4" s="112" t="s">
        <v>825</v>
      </c>
      <c r="J4" s="112" t="s">
        <v>826</v>
      </c>
      <c r="K4" s="112" t="s">
        <v>827</v>
      </c>
      <c r="L4" s="112" t="s">
        <v>828</v>
      </c>
    </row>
    <row r="5" spans="1:12" x14ac:dyDescent="0.2">
      <c r="A5" s="206" t="s">
        <v>17</v>
      </c>
      <c r="B5" s="208" t="str">
        <f>'PLANILHA RESUMO 1 '!B5</f>
        <v>SERVIÇOS DE PAVIMENTAÇÃO EM BLOCO DE CONCRETO INTERTRAVADO (BLOQUETE) NO ESTADO D0 SERGIPE</v>
      </c>
      <c r="C5" s="91">
        <f>'PLANILHA DE PREÇO'!J5*'Cronograma Fisico Financeiro'!C6</f>
        <v>19508720</v>
      </c>
      <c r="D5" s="215" t="s">
        <v>710</v>
      </c>
      <c r="E5" s="216"/>
      <c r="F5" s="217"/>
      <c r="G5" s="92">
        <f>C5*G6</f>
        <v>3901744</v>
      </c>
      <c r="H5" s="92">
        <f>C5*H6</f>
        <v>2926308</v>
      </c>
      <c r="I5" s="92">
        <f>C5*I6</f>
        <v>2926308</v>
      </c>
      <c r="J5" s="92">
        <f>C5*J6</f>
        <v>2926308</v>
      </c>
      <c r="K5" s="92">
        <f>C5*K6</f>
        <v>2926308</v>
      </c>
      <c r="L5" s="92">
        <f>C5*L6</f>
        <v>3901744</v>
      </c>
    </row>
    <row r="6" spans="1:12" x14ac:dyDescent="0.2">
      <c r="A6" s="206"/>
      <c r="B6" s="208"/>
      <c r="C6" s="93">
        <f>SUM(G6:L6)</f>
        <v>1</v>
      </c>
      <c r="D6" s="218"/>
      <c r="E6" s="219"/>
      <c r="F6" s="220"/>
      <c r="G6" s="94">
        <v>0.2</v>
      </c>
      <c r="H6" s="94">
        <v>0.15</v>
      </c>
      <c r="I6" s="94">
        <v>0.15</v>
      </c>
      <c r="J6" s="94">
        <v>0.15</v>
      </c>
      <c r="K6" s="94">
        <v>0.15</v>
      </c>
      <c r="L6" s="94">
        <v>0.2</v>
      </c>
    </row>
    <row r="7" spans="1:12" x14ac:dyDescent="0.2">
      <c r="A7" s="206" t="s">
        <v>18</v>
      </c>
      <c r="B7" s="208" t="s">
        <v>19</v>
      </c>
      <c r="C7" s="92">
        <f>'PLANILHA DE PREÇO'!J6</f>
        <v>625272</v>
      </c>
      <c r="D7" s="218"/>
      <c r="E7" s="219"/>
      <c r="F7" s="220"/>
      <c r="G7" s="92">
        <f>C7*G8</f>
        <v>125054.40000000001</v>
      </c>
      <c r="H7" s="92">
        <f>C7*H8</f>
        <v>93790.8</v>
      </c>
      <c r="I7" s="92">
        <f>C7*I8</f>
        <v>93790.8</v>
      </c>
      <c r="J7" s="92">
        <f>C7*J8</f>
        <v>93790.8</v>
      </c>
      <c r="K7" s="92">
        <f>C7*K8</f>
        <v>93790.8</v>
      </c>
      <c r="L7" s="92">
        <f>C7*L8</f>
        <v>125054.40000000001</v>
      </c>
    </row>
    <row r="8" spans="1:12" x14ac:dyDescent="0.2">
      <c r="A8" s="206"/>
      <c r="B8" s="208"/>
      <c r="C8" s="93">
        <f>SUM(G8:L8)</f>
        <v>1</v>
      </c>
      <c r="D8" s="218"/>
      <c r="E8" s="219"/>
      <c r="F8" s="220"/>
      <c r="G8" s="94">
        <v>0.2</v>
      </c>
      <c r="H8" s="94">
        <v>0.15</v>
      </c>
      <c r="I8" s="94">
        <v>0.15</v>
      </c>
      <c r="J8" s="94">
        <v>0.15</v>
      </c>
      <c r="K8" s="94">
        <v>0.15</v>
      </c>
      <c r="L8" s="94">
        <v>0.2</v>
      </c>
    </row>
    <row r="9" spans="1:12" x14ac:dyDescent="0.2">
      <c r="A9" s="206" t="s">
        <v>47</v>
      </c>
      <c r="B9" s="208" t="s">
        <v>48</v>
      </c>
      <c r="C9" s="91">
        <f>'PLANILHA DE PREÇO'!J14</f>
        <v>1286576.97</v>
      </c>
      <c r="D9" s="218"/>
      <c r="E9" s="219"/>
      <c r="F9" s="220"/>
      <c r="G9" s="92">
        <f>C9*G10</f>
        <v>257315.394</v>
      </c>
      <c r="H9" s="92">
        <f>C9*H10</f>
        <v>192986.54549999998</v>
      </c>
      <c r="I9" s="92">
        <f>C9*I10</f>
        <v>192986.54549999998</v>
      </c>
      <c r="J9" s="92">
        <f>C9*J10</f>
        <v>192986.54549999998</v>
      </c>
      <c r="K9" s="92">
        <f>C9*K10</f>
        <v>192986.54549999998</v>
      </c>
      <c r="L9" s="92">
        <f>C9*L10</f>
        <v>257315.394</v>
      </c>
    </row>
    <row r="10" spans="1:12" x14ac:dyDescent="0.2">
      <c r="A10" s="206"/>
      <c r="B10" s="208"/>
      <c r="C10" s="93">
        <f>SUM(G10:L10)</f>
        <v>1</v>
      </c>
      <c r="D10" s="218"/>
      <c r="E10" s="219"/>
      <c r="F10" s="220"/>
      <c r="G10" s="94">
        <v>0.2</v>
      </c>
      <c r="H10" s="94">
        <v>0.15</v>
      </c>
      <c r="I10" s="94">
        <v>0.15</v>
      </c>
      <c r="J10" s="94">
        <v>0.15</v>
      </c>
      <c r="K10" s="94">
        <v>0.15</v>
      </c>
      <c r="L10" s="94">
        <v>0.2</v>
      </c>
    </row>
    <row r="11" spans="1:12" x14ac:dyDescent="0.2">
      <c r="A11" s="206" t="s">
        <v>73</v>
      </c>
      <c r="B11" s="208" t="s">
        <v>74</v>
      </c>
      <c r="C11" s="91">
        <f>'PLANILHA DE PREÇO'!J22</f>
        <v>14696891.439999999</v>
      </c>
      <c r="D11" s="218"/>
      <c r="E11" s="219"/>
      <c r="F11" s="220"/>
      <c r="G11" s="92">
        <f>C11*G12</f>
        <v>2939378.2880000002</v>
      </c>
      <c r="H11" s="92">
        <f>C11*H12</f>
        <v>2204533.716</v>
      </c>
      <c r="I11" s="92">
        <f>C11*I12</f>
        <v>2204533.716</v>
      </c>
      <c r="J11" s="92">
        <f>C11*J12</f>
        <v>2204533.716</v>
      </c>
      <c r="K11" s="92">
        <f>C11*K12</f>
        <v>2204533.716</v>
      </c>
      <c r="L11" s="92">
        <f>C11*L12</f>
        <v>2939378.2880000002</v>
      </c>
    </row>
    <row r="12" spans="1:12" x14ac:dyDescent="0.2">
      <c r="A12" s="206"/>
      <c r="B12" s="208"/>
      <c r="C12" s="93">
        <f>SUM(G12:L12)</f>
        <v>1</v>
      </c>
      <c r="D12" s="218"/>
      <c r="E12" s="219"/>
      <c r="F12" s="220"/>
      <c r="G12" s="94">
        <v>0.2</v>
      </c>
      <c r="H12" s="94">
        <v>0.15</v>
      </c>
      <c r="I12" s="94">
        <v>0.15</v>
      </c>
      <c r="J12" s="94">
        <v>0.15</v>
      </c>
      <c r="K12" s="94">
        <v>0.15</v>
      </c>
      <c r="L12" s="94">
        <v>0.2</v>
      </c>
    </row>
    <row r="13" spans="1:12" x14ac:dyDescent="0.2">
      <c r="A13" s="206" t="s">
        <v>95</v>
      </c>
      <c r="B13" s="208" t="s">
        <v>96</v>
      </c>
      <c r="C13" s="91">
        <f>'PLANILHA DE PREÇO'!J32</f>
        <v>2820174</v>
      </c>
      <c r="D13" s="218"/>
      <c r="E13" s="219"/>
      <c r="F13" s="220"/>
      <c r="G13" s="92">
        <f>C13*G14</f>
        <v>564034.80000000005</v>
      </c>
      <c r="H13" s="92">
        <f>C13*H14</f>
        <v>423026.1</v>
      </c>
      <c r="I13" s="92">
        <f>C13*I14</f>
        <v>423026.1</v>
      </c>
      <c r="J13" s="92">
        <f>C13*J14</f>
        <v>423026.1</v>
      </c>
      <c r="K13" s="92">
        <f>C13*K14</f>
        <v>423026.1</v>
      </c>
      <c r="L13" s="92">
        <f>C13*L14</f>
        <v>564034.80000000005</v>
      </c>
    </row>
    <row r="14" spans="1:12" x14ac:dyDescent="0.2">
      <c r="A14" s="206"/>
      <c r="B14" s="208"/>
      <c r="C14" s="93">
        <f>SUM(G14:L14)</f>
        <v>1</v>
      </c>
      <c r="D14" s="218"/>
      <c r="E14" s="219"/>
      <c r="F14" s="220"/>
      <c r="G14" s="94">
        <v>0.2</v>
      </c>
      <c r="H14" s="94">
        <v>0.15</v>
      </c>
      <c r="I14" s="94">
        <v>0.15</v>
      </c>
      <c r="J14" s="94">
        <v>0.15</v>
      </c>
      <c r="K14" s="94">
        <v>0.15</v>
      </c>
      <c r="L14" s="94">
        <v>0.2</v>
      </c>
    </row>
    <row r="15" spans="1:12" x14ac:dyDescent="0.2">
      <c r="A15" s="206" t="s">
        <v>101</v>
      </c>
      <c r="B15" s="208" t="s">
        <v>102</v>
      </c>
      <c r="C15" s="91">
        <f>'PLANILHA DE PREÇO'!J34</f>
        <v>33182.910000000003</v>
      </c>
      <c r="D15" s="218"/>
      <c r="E15" s="219"/>
      <c r="F15" s="220"/>
      <c r="G15" s="92">
        <f>C15*G16</f>
        <v>6636.5820000000012</v>
      </c>
      <c r="H15" s="92">
        <f>C15*H16</f>
        <v>4977.4365000000007</v>
      </c>
      <c r="I15" s="92">
        <f>C15*I16</f>
        <v>4977.4365000000007</v>
      </c>
      <c r="J15" s="92">
        <f>C15*J16</f>
        <v>4977.4365000000007</v>
      </c>
      <c r="K15" s="92">
        <f>C15*K16</f>
        <v>4977.4365000000007</v>
      </c>
      <c r="L15" s="92">
        <f>C15*L16</f>
        <v>6636.5820000000012</v>
      </c>
    </row>
    <row r="16" spans="1:12" x14ac:dyDescent="0.2">
      <c r="A16" s="206"/>
      <c r="B16" s="208"/>
      <c r="C16" s="93">
        <f>SUM(G16:L16)</f>
        <v>1</v>
      </c>
      <c r="D16" s="218"/>
      <c r="E16" s="219"/>
      <c r="F16" s="220"/>
      <c r="G16" s="94">
        <v>0.2</v>
      </c>
      <c r="H16" s="94">
        <v>0.15</v>
      </c>
      <c r="I16" s="94">
        <v>0.15</v>
      </c>
      <c r="J16" s="94">
        <v>0.15</v>
      </c>
      <c r="K16" s="94">
        <v>0.15</v>
      </c>
      <c r="L16" s="94">
        <v>0.2</v>
      </c>
    </row>
    <row r="17" spans="1:12" x14ac:dyDescent="0.2">
      <c r="A17" s="206" t="s">
        <v>110</v>
      </c>
      <c r="B17" s="208" t="s">
        <v>111</v>
      </c>
      <c r="C17" s="91">
        <f>'PLANILHA DE PREÇO'!J37</f>
        <v>46622.67</v>
      </c>
      <c r="D17" s="218"/>
      <c r="E17" s="219"/>
      <c r="F17" s="220"/>
      <c r="G17" s="92">
        <f>C17*G18</f>
        <v>9324.5339999999997</v>
      </c>
      <c r="H17" s="92">
        <f>C17*H18</f>
        <v>6993.4004999999997</v>
      </c>
      <c r="I17" s="92">
        <f>C17*I18</f>
        <v>6993.4004999999997</v>
      </c>
      <c r="J17" s="92">
        <f>C17*J18</f>
        <v>6993.4004999999997</v>
      </c>
      <c r="K17" s="92">
        <f>C17*K18</f>
        <v>6993.4004999999997</v>
      </c>
      <c r="L17" s="92">
        <f>C17*L18</f>
        <v>9324.5339999999997</v>
      </c>
    </row>
    <row r="18" spans="1:12" x14ac:dyDescent="0.2">
      <c r="A18" s="206"/>
      <c r="B18" s="208"/>
      <c r="C18" s="93">
        <f>SUM(G18:L18)</f>
        <v>1</v>
      </c>
      <c r="D18" s="221"/>
      <c r="E18" s="222"/>
      <c r="F18" s="223"/>
      <c r="G18" s="94">
        <v>0.2</v>
      </c>
      <c r="H18" s="94">
        <v>0.15</v>
      </c>
      <c r="I18" s="94">
        <v>0.15</v>
      </c>
      <c r="J18" s="94">
        <v>0.15</v>
      </c>
      <c r="K18" s="94">
        <v>0.15</v>
      </c>
      <c r="L18" s="94">
        <v>0.2</v>
      </c>
    </row>
    <row r="19" spans="1:12" x14ac:dyDescent="0.2">
      <c r="A19" s="210" t="s">
        <v>706</v>
      </c>
      <c r="B19" s="210"/>
      <c r="C19" s="211">
        <f>C17+C15+C13+C11+C9+C7</f>
        <v>19508719.989999998</v>
      </c>
      <c r="D19" s="90"/>
      <c r="E19" s="90"/>
      <c r="F19" s="90"/>
      <c r="G19" s="95">
        <f t="shared" ref="G19:L19" si="0">G17+G15+G13+G11+G9+G7</f>
        <v>3901743.9980000001</v>
      </c>
      <c r="H19" s="95">
        <f t="shared" si="0"/>
        <v>2926307.9984999998</v>
      </c>
      <c r="I19" s="95">
        <f t="shared" si="0"/>
        <v>2926307.9984999998</v>
      </c>
      <c r="J19" s="95">
        <f t="shared" si="0"/>
        <v>2926307.9984999998</v>
      </c>
      <c r="K19" s="95">
        <f t="shared" si="0"/>
        <v>2926307.9984999998</v>
      </c>
      <c r="L19" s="95">
        <f t="shared" si="0"/>
        <v>3901743.9980000001</v>
      </c>
    </row>
    <row r="20" spans="1:12" x14ac:dyDescent="0.2">
      <c r="A20" s="210" t="s">
        <v>707</v>
      </c>
      <c r="B20" s="210"/>
      <c r="C20" s="211"/>
      <c r="D20" s="90"/>
      <c r="E20" s="90"/>
      <c r="F20" s="90"/>
      <c r="G20" s="96">
        <f t="shared" ref="G20:L20" si="1">G19/$C$19</f>
        <v>0.2</v>
      </c>
      <c r="H20" s="96">
        <f t="shared" si="1"/>
        <v>0.15</v>
      </c>
      <c r="I20" s="96">
        <f t="shared" si="1"/>
        <v>0.15</v>
      </c>
      <c r="J20" s="96">
        <f t="shared" si="1"/>
        <v>0.15</v>
      </c>
      <c r="K20" s="96">
        <f t="shared" si="1"/>
        <v>0.15</v>
      </c>
      <c r="L20" s="96">
        <f t="shared" si="1"/>
        <v>0.2</v>
      </c>
    </row>
    <row r="21" spans="1:12" x14ac:dyDescent="0.2">
      <c r="A21" s="210" t="s">
        <v>708</v>
      </c>
      <c r="B21" s="210"/>
      <c r="C21" s="211"/>
      <c r="D21" s="90"/>
      <c r="E21" s="90"/>
      <c r="F21" s="90"/>
      <c r="G21" s="95">
        <f>G19</f>
        <v>3901743.9980000001</v>
      </c>
      <c r="H21" s="95">
        <f t="shared" ref="H21:L22" si="2">H19+G21</f>
        <v>6828051.9965000004</v>
      </c>
      <c r="I21" s="95">
        <f t="shared" si="2"/>
        <v>9754359.995000001</v>
      </c>
      <c r="J21" s="95">
        <f t="shared" si="2"/>
        <v>12680667.993500002</v>
      </c>
      <c r="K21" s="95">
        <f t="shared" si="2"/>
        <v>15606975.992000002</v>
      </c>
      <c r="L21" s="95">
        <f>L19+K21+0.01</f>
        <v>19508720.000000004</v>
      </c>
    </row>
    <row r="22" spans="1:12" x14ac:dyDescent="0.2">
      <c r="A22" s="210" t="s">
        <v>709</v>
      </c>
      <c r="B22" s="210"/>
      <c r="C22" s="211"/>
      <c r="D22" s="90"/>
      <c r="E22" s="90"/>
      <c r="F22" s="90"/>
      <c r="G22" s="97">
        <f>G20</f>
        <v>0.2</v>
      </c>
      <c r="H22" s="97">
        <f t="shared" si="2"/>
        <v>0.35</v>
      </c>
      <c r="I22" s="97">
        <f t="shared" si="2"/>
        <v>0.5</v>
      </c>
      <c r="J22" s="97">
        <f t="shared" si="2"/>
        <v>0.65</v>
      </c>
      <c r="K22" s="97">
        <f t="shared" si="2"/>
        <v>0.8</v>
      </c>
      <c r="L22" s="97">
        <f t="shared" si="2"/>
        <v>1</v>
      </c>
    </row>
    <row r="23" spans="1:12" x14ac:dyDescent="0.2">
      <c r="A23" s="25"/>
      <c r="B23" s="25"/>
      <c r="C23" s="25"/>
      <c r="D23" s="25"/>
      <c r="E23" s="25"/>
      <c r="F23" s="25"/>
      <c r="G23" s="25"/>
    </row>
    <row r="24" spans="1:12" ht="60" customHeight="1" x14ac:dyDescent="0.2">
      <c r="A24" s="207" t="s">
        <v>847</v>
      </c>
      <c r="B24" s="207"/>
      <c r="C24" s="207"/>
      <c r="D24" s="207"/>
      <c r="E24" s="207"/>
      <c r="F24" s="207"/>
      <c r="G24" s="207"/>
      <c r="H24" s="207"/>
      <c r="I24" s="207"/>
      <c r="J24" s="207"/>
      <c r="K24" s="207"/>
      <c r="L24" s="207"/>
    </row>
    <row r="25" spans="1:12" ht="69.95" customHeight="1" x14ac:dyDescent="0.2">
      <c r="A25" s="209"/>
      <c r="B25" s="203"/>
      <c r="C25" s="203"/>
      <c r="D25" s="203"/>
      <c r="E25" s="203"/>
      <c r="F25" s="203"/>
      <c r="G25" s="203"/>
    </row>
  </sheetData>
  <mergeCells count="29">
    <mergeCell ref="I1:J1"/>
    <mergeCell ref="I2:J2"/>
    <mergeCell ref="A7:A8"/>
    <mergeCell ref="B7:B8"/>
    <mergeCell ref="B5:B6"/>
    <mergeCell ref="A5:A6"/>
    <mergeCell ref="A13:A14"/>
    <mergeCell ref="A15:A16"/>
    <mergeCell ref="A9:A10"/>
    <mergeCell ref="B9:B10"/>
    <mergeCell ref="B11:B12"/>
    <mergeCell ref="B13:B14"/>
    <mergeCell ref="B15:B16"/>
    <mergeCell ref="A17:A18"/>
    <mergeCell ref="A24:L24"/>
    <mergeCell ref="B17:B18"/>
    <mergeCell ref="A25:G25"/>
    <mergeCell ref="D1:E1"/>
    <mergeCell ref="F1:G1"/>
    <mergeCell ref="D2:E2"/>
    <mergeCell ref="F2:G2"/>
    <mergeCell ref="A11:A12"/>
    <mergeCell ref="A19:B19"/>
    <mergeCell ref="A20:B20"/>
    <mergeCell ref="A21:B21"/>
    <mergeCell ref="A22:B22"/>
    <mergeCell ref="C19:C22"/>
    <mergeCell ref="A3:L3"/>
    <mergeCell ref="D5:F18"/>
  </mergeCells>
  <phoneticPr fontId="15" type="noConversion"/>
  <pageMargins left="0.51181102362204722" right="0.51181102362204722" top="1.6929133858267718" bottom="1.6141732283464567" header="0.51181102362204722" footer="0.51181102362204722"/>
  <pageSetup paperSize="8" scale="95" orientation="portrait" r:id="rId1"/>
  <headerFooter>
    <oddHeader>&amp;L&amp;G</oddHeader>
    <oddFooter>&amp;L &amp;G&amp;C&amp;G&amp;R&amp;G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E8FBF-B538-4545-AAE4-131AB155C6A0}">
  <dimension ref="B1:AO31"/>
  <sheetViews>
    <sheetView workbookViewId="0">
      <selection activeCell="X5" sqref="X5"/>
    </sheetView>
  </sheetViews>
  <sheetFormatPr defaultColWidth="3.25" defaultRowHeight="12" x14ac:dyDescent="0.2"/>
  <cols>
    <col min="1" max="1" width="3.25" style="58"/>
    <col min="2" max="5" width="3.75" style="58" customWidth="1"/>
    <col min="6" max="6" width="8.5" style="58" customWidth="1"/>
    <col min="7" max="7" width="6.875" style="58" customWidth="1"/>
    <col min="8" max="8" width="7.75" style="58" customWidth="1"/>
    <col min="9" max="9" width="6.875" style="58" customWidth="1"/>
    <col min="10" max="10" width="7.5" style="58" customWidth="1"/>
    <col min="11" max="12" width="3" style="58" customWidth="1"/>
    <col min="13" max="13" width="2.5" style="58" customWidth="1"/>
    <col min="14" max="15" width="2.375" style="58" customWidth="1"/>
    <col min="16" max="16" width="2.5" style="58" customWidth="1"/>
    <col min="17" max="18" width="2.375" style="58" customWidth="1"/>
    <col min="19" max="19" width="2.625" style="58" customWidth="1"/>
    <col min="20" max="20" width="8.75" style="59" customWidth="1"/>
    <col min="21" max="26" width="3.25" style="58"/>
    <col min="27" max="27" width="9.5" style="58" hidden="1" customWidth="1"/>
    <col min="28" max="28" width="6.125" style="58" hidden="1" customWidth="1"/>
    <col min="29" max="16384" width="3.25" style="58"/>
  </cols>
  <sheetData>
    <row r="1" spans="2:41" ht="23.25" x14ac:dyDescent="0.2">
      <c r="B1" s="260" t="s">
        <v>816</v>
      </c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</row>
    <row r="2" spans="2:41" ht="30" customHeight="1" x14ac:dyDescent="0.2">
      <c r="B2" s="261" t="s">
        <v>845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</row>
    <row r="3" spans="2:41" x14ac:dyDescent="0.2">
      <c r="B3" s="255" t="s">
        <v>736</v>
      </c>
      <c r="C3" s="256"/>
      <c r="D3" s="256"/>
      <c r="E3" s="256"/>
      <c r="F3" s="256"/>
      <c r="G3" s="73"/>
      <c r="H3" s="72"/>
      <c r="I3" s="72"/>
      <c r="J3" s="71"/>
      <c r="K3" s="71"/>
      <c r="L3" s="71"/>
      <c r="M3" s="71"/>
      <c r="N3" s="71"/>
      <c r="O3" s="71"/>
      <c r="P3" s="71"/>
      <c r="Q3" s="71"/>
      <c r="R3" s="71"/>
      <c r="S3" s="70"/>
    </row>
    <row r="4" spans="2:41" x14ac:dyDescent="0.2">
      <c r="B4" s="257" t="s">
        <v>735</v>
      </c>
      <c r="C4" s="258"/>
      <c r="D4" s="258"/>
      <c r="E4" s="258"/>
      <c r="F4" s="258"/>
      <c r="G4" s="69"/>
      <c r="H4" s="68"/>
      <c r="I4" s="68"/>
      <c r="J4" s="67"/>
      <c r="K4" s="67"/>
      <c r="L4" s="67"/>
      <c r="M4" s="67"/>
      <c r="N4" s="67"/>
      <c r="O4" s="67"/>
      <c r="P4" s="67"/>
      <c r="Q4" s="67"/>
      <c r="R4" s="67"/>
      <c r="S4" s="66"/>
    </row>
    <row r="5" spans="2:41" x14ac:dyDescent="0.2">
      <c r="B5" s="227" t="s">
        <v>734</v>
      </c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59">
        <v>1</v>
      </c>
      <c r="S5" s="259"/>
    </row>
    <row r="6" spans="2:41" x14ac:dyDescent="0.2">
      <c r="B6" s="227" t="s">
        <v>733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44">
        <v>0.05</v>
      </c>
      <c r="S6" s="244"/>
    </row>
    <row r="7" spans="2:41" ht="12.75" thickBot="1" x14ac:dyDescent="0.25">
      <c r="B7" s="245" t="e">
        <f>IF(OR(#REF!=FALSE,#REF!=FALSE,#REF!=FALSE,#REF!=FALSE),("Atenção - Não esqueça de preencher o(s) campo(s): -" &amp; IF(#REF!=FALSE," TOMADOR -","") &amp; IF(#REF!=FALSE," Nº DO CONTRATO -","") &amp; IF(#REF!=FALSE," NOME DA OBRA -","") &amp; IF(#REF!=FALSE," MUNICÍPIO ONDE SE LOCALIZA A OBRA -","")  &amp; ""),".")</f>
        <v>#REF!</v>
      </c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</row>
    <row r="8" spans="2:41" ht="35.25" customHeight="1" x14ac:dyDescent="0.2">
      <c r="B8" s="246" t="s">
        <v>732</v>
      </c>
      <c r="C8" s="247"/>
      <c r="D8" s="247"/>
      <c r="E8" s="247"/>
      <c r="F8" s="247"/>
      <c r="G8" s="248" t="s">
        <v>731</v>
      </c>
      <c r="H8" s="249"/>
      <c r="I8" s="250"/>
      <c r="J8" s="59"/>
      <c r="K8" s="252" t="s">
        <v>730</v>
      </c>
      <c r="L8" s="253"/>
      <c r="M8" s="253"/>
      <c r="N8" s="253"/>
      <c r="O8" s="253"/>
      <c r="P8" s="253"/>
      <c r="Q8" s="253"/>
      <c r="R8" s="253"/>
      <c r="S8" s="254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</row>
    <row r="9" spans="2:41" ht="21.75" customHeight="1" x14ac:dyDescent="0.2">
      <c r="B9" s="232"/>
      <c r="C9" s="233"/>
      <c r="D9" s="233"/>
      <c r="E9" s="233"/>
      <c r="F9" s="233"/>
      <c r="G9" s="251"/>
      <c r="H9" s="233"/>
      <c r="I9" s="234"/>
      <c r="J9" s="59"/>
      <c r="K9" s="226" t="s">
        <v>729</v>
      </c>
      <c r="L9" s="226"/>
      <c r="M9" s="226"/>
      <c r="N9" s="226" t="s">
        <v>728</v>
      </c>
      <c r="O9" s="226"/>
      <c r="P9" s="226"/>
      <c r="Q9" s="226" t="s">
        <v>727</v>
      </c>
      <c r="R9" s="226"/>
      <c r="S9" s="226"/>
    </row>
    <row r="10" spans="2:41" ht="16.5" customHeight="1" x14ac:dyDescent="0.2">
      <c r="B10" s="238" t="s">
        <v>726</v>
      </c>
      <c r="C10" s="227"/>
      <c r="D10" s="227"/>
      <c r="E10" s="227"/>
      <c r="F10" s="227"/>
      <c r="G10" s="241">
        <v>4</v>
      </c>
      <c r="H10" s="242"/>
      <c r="I10" s="243"/>
      <c r="K10" s="228">
        <f>CHOOSE([1]Plan4!$B$17,[1]Plan4!C6,[1]Plan4!D6,[1]Plan4!E6,[1]Plan4!F6,[1]Plan4!G6,[1]Plan4!H6)</f>
        <v>3.8</v>
      </c>
      <c r="L10" s="228"/>
      <c r="M10" s="228"/>
      <c r="N10" s="228">
        <f>CHOOSE([1]Plan4!$B$17,[1]Plan4!I6,[1]Plan4!J6,[1]Plan4!K6,[1]Plan4!L6,[1]Plan4!M6,[1]Plan4!N6)</f>
        <v>4.01</v>
      </c>
      <c r="O10" s="228"/>
      <c r="P10" s="228"/>
      <c r="Q10" s="228">
        <f>CHOOSE([1]Plan4!$B$17,[1]Plan4!O6,[1]Plan4!P6,[1]Plan4!Q6,[1]Plan4!R6,[1]Plan4!S6,[1]Plan4!T6)</f>
        <v>4.67</v>
      </c>
      <c r="R10" s="228"/>
      <c r="S10" s="228"/>
      <c r="T10" s="60" t="str">
        <f t="shared" ref="T10:T16" si="0">IF(G10&lt;K10," Atenção",IF(G10&gt;Q10,"Atenção","OK"))</f>
        <v>OK</v>
      </c>
      <c r="U10" s="59"/>
    </row>
    <row r="11" spans="2:41" ht="16.5" customHeight="1" x14ac:dyDescent="0.2">
      <c r="B11" s="238" t="s">
        <v>725</v>
      </c>
      <c r="C11" s="227"/>
      <c r="D11" s="227"/>
      <c r="E11" s="227"/>
      <c r="F11" s="227"/>
      <c r="G11" s="241">
        <v>0.4</v>
      </c>
      <c r="H11" s="242"/>
      <c r="I11" s="243"/>
      <c r="K11" s="228">
        <f>CHOOSE([1]Plan4!$B$17,[1]Plan4!C7,[1]Plan4!D7,[1]Plan4!E7,[1]Plan4!F7,[1]Plan4!G7,[1]Plan4!H7)</f>
        <v>0.32</v>
      </c>
      <c r="L11" s="228"/>
      <c r="M11" s="228"/>
      <c r="N11" s="228">
        <f>CHOOSE([1]Plan4!$B$17,[1]Plan4!I7,[1]Plan4!J7,[1]Plan4!K7,[1]Plan4!L7,[1]Plan4!M7,[1]Plan4!N7)</f>
        <v>0.4</v>
      </c>
      <c r="O11" s="228"/>
      <c r="P11" s="228"/>
      <c r="Q11" s="228">
        <f>CHOOSE([1]Plan4!$B$17,[1]Plan4!O7,[1]Plan4!P7,[1]Plan4!Q7,[1]Plan4!R7,[1]Plan4!S7,[1]Plan4!T7)</f>
        <v>0.74</v>
      </c>
      <c r="R11" s="228"/>
      <c r="S11" s="228"/>
      <c r="T11" s="60" t="str">
        <f t="shared" si="0"/>
        <v>OK</v>
      </c>
    </row>
    <row r="12" spans="2:41" ht="16.5" customHeight="1" x14ac:dyDescent="0.2">
      <c r="B12" s="238" t="s">
        <v>724</v>
      </c>
      <c r="C12" s="227"/>
      <c r="D12" s="227"/>
      <c r="E12" s="227"/>
      <c r="F12" s="227"/>
      <c r="G12" s="241">
        <v>0.56000000000000005</v>
      </c>
      <c r="H12" s="242"/>
      <c r="I12" s="243"/>
      <c r="K12" s="228">
        <f>CHOOSE([1]Plan4!$B$17,[1]Plan4!C8,[1]Plan4!D8,[1]Plan4!E8,[1]Plan4!F8,[1]Plan4!G8,[1]Plan4!H8)</f>
        <v>0.5</v>
      </c>
      <c r="L12" s="228"/>
      <c r="M12" s="228"/>
      <c r="N12" s="228">
        <f>CHOOSE([1]Plan4!$B$17,[1]Plan4!I8,[1]Plan4!J8,[1]Plan4!K8,[1]Plan4!L8,[1]Plan4!M8,[1]Plan4!N8)</f>
        <v>0.56000000000000005</v>
      </c>
      <c r="O12" s="228"/>
      <c r="P12" s="228"/>
      <c r="Q12" s="228">
        <f>CHOOSE([1]Plan4!$B$17,[1]Plan4!O8,[1]Plan4!P8,[1]Plan4!Q8,[1]Plan4!R8,[1]Plan4!S8,[1]Plan4!T8)</f>
        <v>0.97</v>
      </c>
      <c r="R12" s="228"/>
      <c r="S12" s="228"/>
      <c r="T12" s="60" t="str">
        <f t="shared" si="0"/>
        <v>OK</v>
      </c>
    </row>
    <row r="13" spans="2:41" ht="16.5" customHeight="1" x14ac:dyDescent="0.2">
      <c r="B13" s="238" t="s">
        <v>723</v>
      </c>
      <c r="C13" s="227"/>
      <c r="D13" s="227"/>
      <c r="E13" s="227"/>
      <c r="F13" s="227"/>
      <c r="G13" s="241">
        <v>1.1100000000000001</v>
      </c>
      <c r="H13" s="242"/>
      <c r="I13" s="243"/>
      <c r="K13" s="228">
        <f>CHOOSE([1]Plan4!$B$17,[1]Plan4!C9,[1]Plan4!D9,[1]Plan4!E9,[1]Plan4!F9,[1]Plan4!G9,[1]Plan4!H9)</f>
        <v>1.02</v>
      </c>
      <c r="L13" s="228"/>
      <c r="M13" s="228"/>
      <c r="N13" s="228">
        <f>CHOOSE([1]Plan4!$B$17,[1]Plan4!I9,[1]Plan4!J9,[1]Plan4!K9,[1]Plan4!L9,[1]Plan4!M9,[1]Plan4!N9)</f>
        <v>1.1100000000000001</v>
      </c>
      <c r="O13" s="228"/>
      <c r="P13" s="228"/>
      <c r="Q13" s="228">
        <f>CHOOSE([1]Plan4!$B$17,[1]Plan4!O9,[1]Plan4!P9,[1]Plan4!Q9,[1]Plan4!R9,[1]Plan4!S9,[1]Plan4!T9)</f>
        <v>1.21</v>
      </c>
      <c r="R13" s="228"/>
      <c r="S13" s="228"/>
      <c r="T13" s="60" t="str">
        <f t="shared" si="0"/>
        <v>OK</v>
      </c>
    </row>
    <row r="14" spans="2:41" ht="16.5" customHeight="1" x14ac:dyDescent="0.2">
      <c r="B14" s="238" t="s">
        <v>722</v>
      </c>
      <c r="C14" s="227"/>
      <c r="D14" s="227"/>
      <c r="E14" s="227"/>
      <c r="F14" s="227"/>
      <c r="G14" s="241">
        <v>6.75</v>
      </c>
      <c r="H14" s="242"/>
      <c r="I14" s="243"/>
      <c r="K14" s="228">
        <f>CHOOSE([1]Plan4!$B$17,[1]Plan4!C10,[1]Plan4!D10,[1]Plan4!E10,[1]Plan4!F10,[1]Plan4!G10,[1]Plan4!H10)</f>
        <v>6.64</v>
      </c>
      <c r="L14" s="228"/>
      <c r="M14" s="228"/>
      <c r="N14" s="228">
        <f>CHOOSE([1]Plan4!$B$17,[1]Plan4!I10,[1]Plan4!J10,[1]Plan4!K10,[1]Plan4!L10,[1]Plan4!M10,[1]Plan4!N10)</f>
        <v>7.3</v>
      </c>
      <c r="O14" s="228"/>
      <c r="P14" s="228"/>
      <c r="Q14" s="228">
        <f>CHOOSE([1]Plan4!$B$17,[1]Plan4!O10,[1]Plan4!P10,[1]Plan4!Q10,[1]Plan4!R10,[1]Plan4!S10,[1]Plan4!T10)</f>
        <v>8.69</v>
      </c>
      <c r="R14" s="228"/>
      <c r="S14" s="228"/>
      <c r="T14" s="60" t="str">
        <f t="shared" si="0"/>
        <v>OK</v>
      </c>
    </row>
    <row r="15" spans="2:41" ht="16.5" customHeight="1" x14ac:dyDescent="0.2">
      <c r="B15" s="238" t="s">
        <v>742</v>
      </c>
      <c r="C15" s="227"/>
      <c r="D15" s="227"/>
      <c r="E15" s="227"/>
      <c r="F15" s="227"/>
      <c r="G15" s="241">
        <v>0.65</v>
      </c>
      <c r="H15" s="242"/>
      <c r="I15" s="243"/>
      <c r="K15" s="228">
        <f>CHOOSE([1]Plan4!$B$17,[1]Plan4!C11,[1]Plan4!D11,[1]Plan4!E11,[1]Plan4!F11,[1]Plan4!G11,[1]Plan4!H11)</f>
        <v>0.65</v>
      </c>
      <c r="L15" s="228"/>
      <c r="M15" s="228"/>
      <c r="N15" s="228">
        <f>CHOOSE([1]Plan4!$B$17,[1]Plan4!I11,[1]Plan4!J11,[1]Plan4!K11,[1]Plan4!L11,[1]Plan4!M11,[1]Plan4!N11)</f>
        <v>0.65</v>
      </c>
      <c r="O15" s="228"/>
      <c r="P15" s="228"/>
      <c r="Q15" s="228">
        <f>CHOOSE([1]Plan4!$B$17,[1]Plan4!O11,[1]Plan4!P11,[1]Plan4!Q11,[1]Plan4!R11,[1]Plan4!S11,[1]Plan4!T11)</f>
        <v>0.65</v>
      </c>
      <c r="R15" s="228"/>
      <c r="S15" s="228"/>
      <c r="T15" s="60" t="str">
        <f t="shared" si="0"/>
        <v>OK</v>
      </c>
      <c r="U15" s="64"/>
      <c r="V15" s="64"/>
    </row>
    <row r="16" spans="2:41" ht="16.5" customHeight="1" x14ac:dyDescent="0.2">
      <c r="B16" s="227" t="s">
        <v>743</v>
      </c>
      <c r="C16" s="227"/>
      <c r="D16" s="227"/>
      <c r="E16" s="227"/>
      <c r="F16" s="227"/>
      <c r="G16" s="241">
        <f t="shared" ref="G16" si="1">K16</f>
        <v>3</v>
      </c>
      <c r="H16" s="242"/>
      <c r="I16" s="243"/>
      <c r="K16" s="228">
        <f>CHOOSE([1]Plan4!$B$17,[1]Plan4!C12,[1]Plan4!D12,[1]Plan4!E12,[1]Plan4!F12,[1]Plan4!G12,[1]Plan4!H12)</f>
        <v>3</v>
      </c>
      <c r="L16" s="228"/>
      <c r="M16" s="228"/>
      <c r="N16" s="228">
        <f>CHOOSE([1]Plan4!$B$17,[1]Plan4!I12,[1]Plan4!J12,[1]Plan4!K12,[1]Plan4!L12,[1]Plan4!M12,[1]Plan4!N12)</f>
        <v>3</v>
      </c>
      <c r="O16" s="228"/>
      <c r="P16" s="228"/>
      <c r="Q16" s="228">
        <f>CHOOSE([1]Plan4!$B$17,[1]Plan4!O12,[1]Plan4!P12,[1]Plan4!Q12,[1]Plan4!R12,[1]Plan4!S12,[1]Plan4!T12)</f>
        <v>3</v>
      </c>
      <c r="R16" s="228"/>
      <c r="S16" s="228"/>
      <c r="T16" s="60" t="str">
        <f t="shared" si="0"/>
        <v>OK</v>
      </c>
      <c r="U16" s="59"/>
    </row>
    <row r="17" spans="2:21" ht="16.5" customHeight="1" x14ac:dyDescent="0.2">
      <c r="B17" s="227" t="s">
        <v>744</v>
      </c>
      <c r="C17" s="227"/>
      <c r="D17" s="227"/>
      <c r="E17" s="227"/>
      <c r="F17" s="227"/>
      <c r="G17" s="241">
        <v>3</v>
      </c>
      <c r="H17" s="242"/>
      <c r="I17" s="243"/>
      <c r="K17" s="228">
        <f>CHOOSE([1]Plan4!$B$17,[1]Plan4!C13,[1]Plan4!D13,[1]Plan4!E13,[1]Plan4!F13,[1]Plan4!G13,[1]Plan4!H13)</f>
        <v>2</v>
      </c>
      <c r="L17" s="228"/>
      <c r="M17" s="228"/>
      <c r="N17" s="228">
        <f>CHOOSE([1]Plan4!$B$17,[1]Plan4!I13,[1]Plan4!J13,[1]Plan4!K13,[1]Plan4!L13,[1]Plan4!M13,[1]Plan4!N13)</f>
        <v>2</v>
      </c>
      <c r="O17" s="228"/>
      <c r="P17" s="228"/>
      <c r="Q17" s="228">
        <f>CHOOSE([1]Plan4!$B$17,[1]Plan4!O13,[1]Plan4!P13,[1]Plan4!Q13,[1]Plan4!R13,[1]Plan4!S13,[1]Plan4!T13)</f>
        <v>5</v>
      </c>
      <c r="R17" s="228"/>
      <c r="S17" s="228"/>
      <c r="T17" s="58"/>
      <c r="U17" s="59"/>
    </row>
    <row r="18" spans="2:21" ht="16.5" customHeight="1" x14ac:dyDescent="0.2">
      <c r="B18" s="238" t="s">
        <v>721</v>
      </c>
      <c r="C18" s="227"/>
      <c r="D18" s="227"/>
      <c r="E18" s="227"/>
      <c r="F18" s="227"/>
      <c r="G18" s="239">
        <f>IF([1]Plan4!B26=1,4.5,0)</f>
        <v>0</v>
      </c>
      <c r="H18" s="239"/>
      <c r="I18" s="239"/>
      <c r="J18" s="59"/>
      <c r="K18" s="240"/>
      <c r="L18" s="240"/>
      <c r="M18" s="240"/>
      <c r="N18" s="240"/>
      <c r="O18" s="240"/>
      <c r="P18" s="240"/>
      <c r="Q18" s="240"/>
      <c r="R18" s="240"/>
      <c r="S18" s="240"/>
    </row>
    <row r="19" spans="2:21" ht="26.25" customHeight="1" thickBot="1" x14ac:dyDescent="0.25">
      <c r="B19" s="232" t="s">
        <v>720</v>
      </c>
      <c r="C19" s="233"/>
      <c r="D19" s="233"/>
      <c r="E19" s="233"/>
      <c r="F19" s="234"/>
      <c r="G19" s="235">
        <f>TRUNC((((((1+G10/100+G11/100+G12/100)*(1+G13/100)*(1+G14/100))/(1-(G15/100+G16/100+G17/100+G18/100)))-1)*100),2)</f>
        <v>21.35</v>
      </c>
      <c r="H19" s="236"/>
      <c r="I19" s="237"/>
      <c r="J19" s="59"/>
      <c r="K19" s="63"/>
      <c r="L19" s="62"/>
      <c r="M19" s="62"/>
      <c r="N19" s="62"/>
      <c r="O19" s="62"/>
      <c r="P19" s="62"/>
      <c r="Q19" s="62"/>
      <c r="R19" s="62"/>
      <c r="S19" s="61"/>
    </row>
    <row r="20" spans="2:21" ht="15" customHeight="1" x14ac:dyDescent="0.2"/>
    <row r="21" spans="2:21" ht="30.75" customHeight="1" x14ac:dyDescent="0.2">
      <c r="B21" s="226" t="s">
        <v>719</v>
      </c>
      <c r="C21" s="226"/>
      <c r="D21" s="226"/>
      <c r="E21" s="226"/>
      <c r="F21" s="226"/>
      <c r="G21" s="226"/>
      <c r="H21" s="226"/>
      <c r="I21" s="226"/>
      <c r="K21" s="226" t="s">
        <v>718</v>
      </c>
      <c r="L21" s="226"/>
      <c r="M21" s="226"/>
      <c r="N21" s="226"/>
      <c r="O21" s="226"/>
      <c r="P21" s="226"/>
      <c r="Q21" s="226"/>
      <c r="R21" s="226"/>
      <c r="S21" s="226"/>
    </row>
    <row r="22" spans="2:21" ht="22.5" customHeight="1" x14ac:dyDescent="0.2">
      <c r="B22" s="227" t="s">
        <v>717</v>
      </c>
      <c r="C22" s="227"/>
      <c r="D22" s="227"/>
      <c r="E22" s="227"/>
      <c r="F22" s="227"/>
      <c r="G22" s="228">
        <f>TRUNC(((((1+G10/100+G11/100+G12/100)*(1+G13/100)*(1+G14/100))/(1-(G15/100+G16/100+G17/100)))-1)*100,2)</f>
        <v>21.35</v>
      </c>
      <c r="H22" s="228"/>
      <c r="I22" s="228"/>
      <c r="J22" s="60" t="str">
        <f>IF(G22&lt;K22," Atenção",IF(G22&gt;Q22,"Atenção","OK"))</f>
        <v>OK</v>
      </c>
      <c r="K22" s="228">
        <f>CHOOSE([1]Plan4!$B$17,[1]Plan4!O19,[1]Plan4!O20,[1]Plan4!O21,[1]Plan4!O22,[1]Plan4!O23,[1]Plan4!O24)</f>
        <v>19.600000000000001</v>
      </c>
      <c r="L22" s="228"/>
      <c r="M22" s="228"/>
      <c r="N22" s="228">
        <f>CHOOSE([1]Plan4!$B$17,[1]Plan4!Q19,[1]Plan4!Q20,[1]Plan4!Q21,[1]Plan4!Q22,[1]Plan4!Q23,[1]Plan4!Q24)</f>
        <v>20.97</v>
      </c>
      <c r="O22" s="228"/>
      <c r="P22" s="228"/>
      <c r="Q22" s="228">
        <f>CHOOSE([1]Plan4!$B$17,[1]Plan4!S19,[1]Plan4!S20,[1]Plan4!S21,[1]Plan4!S22,[1]Plan4!S23,[1]Plan4!S24)</f>
        <v>24.23</v>
      </c>
      <c r="R22" s="228"/>
      <c r="S22" s="228"/>
    </row>
    <row r="23" spans="2:21" ht="17.25" customHeight="1" x14ac:dyDescent="0.2">
      <c r="B23" s="229" t="str">
        <f>IF(J22&lt;&gt;"OK", "O valor de BDI sem a desoneração está fora da faixa admitida no Acórdão TCU Plenária 2622/2013.",".")</f>
        <v>.</v>
      </c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</row>
    <row r="24" spans="2:21" hidden="1" x14ac:dyDescent="0.2">
      <c r="B24" s="230" t="s">
        <v>716</v>
      </c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</row>
    <row r="25" spans="2:21" ht="129" hidden="1" customHeight="1" x14ac:dyDescent="0.2">
      <c r="B25" s="231" t="e">
        <f>"DECLARO que, de acordo com a legislação tributária do município de "&amp;#REF!&amp;", considerando a natureza da obra acima discriminada, para cálculo do valor de ISS a ser cobrado da empresa construtora, é aplicada a aliquota de "&amp;IF(G17="",0,G17)&amp;"% sobre o valor total da obra."&amp;"
"&amp;"
"&amp;"DECLARO que o percentual de encargos sociais utilizados no valor da mão-de-obra do orçamento são os encargos sociais praticados pelo SINAPI e/ou SICRO."&amp;"
"&amp;"
"&amp;"DECLARO que o orçamento da obra foi verificado com os custos nas duas possibilidades de CONTRIBUIÇÃO PREVIDENCIÁRIA e foi adotada a modalidade "&amp;IF([1]Plan4!B26=1,"COM DESONERAÇÃO"&amp;" por ser a mais adequada ao Tomador "&amp;#REF!&amp;".",IF([1]Plan4!B26=2,"SEM DESONERAÇÃO","")&amp;" por ser a mais adequada ao Tomador "&amp;#REF!&amp;".")</f>
        <v>#REF!</v>
      </c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</row>
    <row r="26" spans="2:21" ht="22.5" hidden="1" customHeight="1" x14ac:dyDescent="0.2">
      <c r="B26" s="225" t="e">
        <f>IF(OR(#REF!=FALSE,#REF!=FALSE,#REF!=FALSE,#REF!=FALSE),("Atenção - Não esqueça de preencher o(s) campo(s): -" &amp; IF(#REF!=FALSE," Nº DA ART/RRT -","") &amp; IF(#REF!=FALSE," DATA -","") &amp; IF(#REF!=FALSE," IDENTIFICAÇÃO DO RESPONSÁVEL TÉCNICO -","") &amp; IF(#REF!=FALSE," IDENTIFICAÇÃO DO TOMADOR -","") &amp; ""),".")</f>
        <v>#REF!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</row>
    <row r="27" spans="2:21" hidden="1" x14ac:dyDescent="0.2"/>
    <row r="28" spans="2:21" hidden="1" x14ac:dyDescent="0.2"/>
    <row r="31" spans="2:21" ht="12.75" customHeight="1" x14ac:dyDescent="0.2"/>
  </sheetData>
  <mergeCells count="73">
    <mergeCell ref="B3:F3"/>
    <mergeCell ref="B4:F4"/>
    <mergeCell ref="B5:Q5"/>
    <mergeCell ref="R5:S5"/>
    <mergeCell ref="B1:S1"/>
    <mergeCell ref="B2:S2"/>
    <mergeCell ref="B6:Q6"/>
    <mergeCell ref="R6:S6"/>
    <mergeCell ref="B7:S7"/>
    <mergeCell ref="B8:F9"/>
    <mergeCell ref="G8:I9"/>
    <mergeCell ref="K8:S8"/>
    <mergeCell ref="K9:M9"/>
    <mergeCell ref="N9:P9"/>
    <mergeCell ref="Q9:S9"/>
    <mergeCell ref="B10:F10"/>
    <mergeCell ref="G10:I10"/>
    <mergeCell ref="K10:M10"/>
    <mergeCell ref="N10:P10"/>
    <mergeCell ref="Q10:S10"/>
    <mergeCell ref="B11:F11"/>
    <mergeCell ref="G11:I11"/>
    <mergeCell ref="K11:M11"/>
    <mergeCell ref="N11:P11"/>
    <mergeCell ref="Q11:S11"/>
    <mergeCell ref="B12:F12"/>
    <mergeCell ref="G12:I12"/>
    <mergeCell ref="K12:M12"/>
    <mergeCell ref="N12:P12"/>
    <mergeCell ref="Q12:S12"/>
    <mergeCell ref="B13:F13"/>
    <mergeCell ref="G13:I13"/>
    <mergeCell ref="K13:M13"/>
    <mergeCell ref="N13:P13"/>
    <mergeCell ref="Q13:S13"/>
    <mergeCell ref="B14:F14"/>
    <mergeCell ref="G14:I14"/>
    <mergeCell ref="K14:M14"/>
    <mergeCell ref="N14:P14"/>
    <mergeCell ref="Q14:S14"/>
    <mergeCell ref="B15:F15"/>
    <mergeCell ref="G15:I15"/>
    <mergeCell ref="K15:M15"/>
    <mergeCell ref="N15:P15"/>
    <mergeCell ref="Q15:S15"/>
    <mergeCell ref="N18:P18"/>
    <mergeCell ref="Q18:S18"/>
    <mergeCell ref="N16:P16"/>
    <mergeCell ref="Q16:S16"/>
    <mergeCell ref="B17:F17"/>
    <mergeCell ref="G17:I17"/>
    <mergeCell ref="K17:M17"/>
    <mergeCell ref="N17:P17"/>
    <mergeCell ref="Q17:S17"/>
    <mergeCell ref="B16:F16"/>
    <mergeCell ref="G16:I16"/>
    <mergeCell ref="K16:M16"/>
    <mergeCell ref="B19:F19"/>
    <mergeCell ref="G19:I19"/>
    <mergeCell ref="B18:F18"/>
    <mergeCell ref="G18:I18"/>
    <mergeCell ref="K18:M18"/>
    <mergeCell ref="B26:S26"/>
    <mergeCell ref="B21:I21"/>
    <mergeCell ref="K21:S21"/>
    <mergeCell ref="B22:F22"/>
    <mergeCell ref="G22:I22"/>
    <mergeCell ref="K22:M22"/>
    <mergeCell ref="N22:P22"/>
    <mergeCell ref="Q22:S22"/>
    <mergeCell ref="B23:S23"/>
    <mergeCell ref="B24:S24"/>
    <mergeCell ref="B25:S25"/>
  </mergeCells>
  <conditionalFormatting sqref="B7:S7">
    <cfRule type="cellIs" dxfId="10" priority="3" stopIfTrue="1" operator="notEqual">
      <formula>"."</formula>
    </cfRule>
  </conditionalFormatting>
  <conditionalFormatting sqref="B23:S23">
    <cfRule type="cellIs" dxfId="9" priority="4" stopIfTrue="1" operator="notEqual">
      <formula>"."</formula>
    </cfRule>
  </conditionalFormatting>
  <conditionalFormatting sqref="B26:S26">
    <cfRule type="cellIs" dxfId="8" priority="5" stopIfTrue="1" operator="notEqual">
      <formula>"."</formula>
    </cfRule>
  </conditionalFormatting>
  <conditionalFormatting sqref="R5:S6">
    <cfRule type="cellIs" dxfId="7" priority="2" stopIfTrue="1" operator="equal">
      <formula>0</formula>
    </cfRule>
  </conditionalFormatting>
  <conditionalFormatting sqref="T10:T16 J22">
    <cfRule type="cellIs" dxfId="6" priority="1" stopIfTrue="1" operator="notEqual">
      <formula>"OK"</formula>
    </cfRule>
  </conditionalFormatting>
  <pageMargins left="0.51181102362204722" right="0.51181102362204722" top="1.3779527559055118" bottom="1.7322834645669292" header="0.31496062992125984" footer="0.31496062992125984"/>
  <pageSetup paperSize="9" orientation="portrait" horizontalDpi="360" verticalDpi="360" r:id="rId1"/>
  <headerFooter>
    <oddHeader>&amp;L&amp;G</oddHeader>
    <oddFooter>&amp;L&amp;G&amp;C&amp;G&amp;R&amp;G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Drop Down 1">
              <controlPr defaultSize="0" autoLine="0" autoPict="0">
                <anchor moveWithCells="1">
                  <from>
                    <xdr:col>5</xdr:col>
                    <xdr:colOff>628650</xdr:colOff>
                    <xdr:row>2</xdr:row>
                    <xdr:rowOff>142875</xdr:rowOff>
                  </from>
                  <to>
                    <xdr:col>19</xdr:col>
                    <xdr:colOff>0</xdr:colOff>
                    <xdr:row>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Drop Down 2">
              <controlPr defaultSize="0" autoLine="0" autoPict="0">
                <anchor moveWithCells="1">
                  <from>
                    <xdr:col>5</xdr:col>
                    <xdr:colOff>638175</xdr:colOff>
                    <xdr:row>2</xdr:row>
                    <xdr:rowOff>0</xdr:rowOff>
                  </from>
                  <to>
                    <xdr:col>18</xdr:col>
                    <xdr:colOff>190500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B26A2-CC32-458B-9081-AE61E3D74048}">
  <dimension ref="B1:AO31"/>
  <sheetViews>
    <sheetView workbookViewId="0">
      <selection activeCell="AM16" sqref="AM16"/>
    </sheetView>
  </sheetViews>
  <sheetFormatPr defaultColWidth="3.25" defaultRowHeight="12" x14ac:dyDescent="0.2"/>
  <cols>
    <col min="1" max="1" width="3.25" style="58"/>
    <col min="2" max="5" width="3.75" style="58" customWidth="1"/>
    <col min="6" max="6" width="8.5" style="58" customWidth="1"/>
    <col min="7" max="7" width="6.875" style="58" customWidth="1"/>
    <col min="8" max="8" width="7.75" style="58" customWidth="1"/>
    <col min="9" max="9" width="6.875" style="58" customWidth="1"/>
    <col min="10" max="10" width="7.5" style="58" customWidth="1"/>
    <col min="11" max="12" width="3" style="58" customWidth="1"/>
    <col min="13" max="13" width="2.5" style="58" customWidth="1"/>
    <col min="14" max="15" width="2.375" style="58" customWidth="1"/>
    <col min="16" max="16" width="2.5" style="58" customWidth="1"/>
    <col min="17" max="18" width="2.375" style="58" customWidth="1"/>
    <col min="19" max="19" width="2.625" style="58" customWidth="1"/>
    <col min="20" max="20" width="8.75" style="59" customWidth="1"/>
    <col min="21" max="26" width="3.25" style="58"/>
    <col min="27" max="27" width="9.5" style="58" hidden="1" customWidth="1"/>
    <col min="28" max="28" width="6.125" style="58" hidden="1" customWidth="1"/>
    <col min="29" max="16384" width="3.25" style="58"/>
  </cols>
  <sheetData>
    <row r="1" spans="2:41" ht="23.25" customHeight="1" x14ac:dyDescent="0.25">
      <c r="B1" s="262" t="s">
        <v>849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</row>
    <row r="2" spans="2:41" x14ac:dyDescent="0.2">
      <c r="B2" s="269" t="s">
        <v>845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</row>
    <row r="3" spans="2:41" ht="24" customHeight="1" x14ac:dyDescent="0.2">
      <c r="B3" s="263" t="s">
        <v>736</v>
      </c>
      <c r="C3" s="264"/>
      <c r="D3" s="264"/>
      <c r="E3" s="264"/>
      <c r="F3" s="264"/>
      <c r="G3" s="74"/>
      <c r="H3" s="75"/>
      <c r="I3" s="75"/>
      <c r="J3" s="76"/>
      <c r="K3" s="76"/>
      <c r="L3" s="76"/>
      <c r="M3" s="76"/>
      <c r="N3" s="76"/>
      <c r="O3" s="76"/>
      <c r="P3" s="76"/>
      <c r="Q3" s="76"/>
      <c r="R3" s="76"/>
      <c r="S3" s="77"/>
    </row>
    <row r="4" spans="2:41" ht="24" customHeight="1" x14ac:dyDescent="0.2">
      <c r="B4" s="265" t="s">
        <v>735</v>
      </c>
      <c r="C4" s="266"/>
      <c r="D4" s="266"/>
      <c r="E4" s="266"/>
      <c r="F4" s="266"/>
      <c r="G4" s="78"/>
      <c r="H4" s="79"/>
      <c r="I4" s="79"/>
      <c r="J4" s="80"/>
      <c r="K4" s="80"/>
      <c r="L4" s="80"/>
      <c r="M4" s="80"/>
      <c r="N4" s="80"/>
      <c r="O4" s="80"/>
      <c r="P4" s="80"/>
      <c r="Q4" s="80"/>
      <c r="R4" s="80"/>
      <c r="S4" s="81"/>
    </row>
    <row r="5" spans="2:41" ht="12" customHeight="1" x14ac:dyDescent="0.2">
      <c r="B5" s="267" t="s">
        <v>734</v>
      </c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8">
        <v>1</v>
      </c>
      <c r="S5" s="268"/>
    </row>
    <row r="6" spans="2:41" ht="12" customHeight="1" x14ac:dyDescent="0.2">
      <c r="B6" s="267" t="s">
        <v>733</v>
      </c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70">
        <v>0.03</v>
      </c>
      <c r="S6" s="270"/>
    </row>
    <row r="7" spans="2:41" ht="12.75" thickBot="1" x14ac:dyDescent="0.25">
      <c r="B7" s="271" t="s">
        <v>850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</row>
    <row r="8" spans="2:41" ht="35.25" customHeight="1" x14ac:dyDescent="0.2">
      <c r="B8" s="272" t="s">
        <v>732</v>
      </c>
      <c r="C8" s="273"/>
      <c r="D8" s="273"/>
      <c r="E8" s="273"/>
      <c r="F8" s="273"/>
      <c r="G8" s="276" t="s">
        <v>731</v>
      </c>
      <c r="H8" s="277"/>
      <c r="I8" s="278"/>
      <c r="J8" s="82"/>
      <c r="K8" s="282" t="s">
        <v>730</v>
      </c>
      <c r="L8" s="283"/>
      <c r="M8" s="283"/>
      <c r="N8" s="283"/>
      <c r="O8" s="283"/>
      <c r="P8" s="283"/>
      <c r="Q8" s="283"/>
      <c r="R8" s="283"/>
      <c r="S8" s="284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</row>
    <row r="9" spans="2:41" ht="21.75" customHeight="1" x14ac:dyDescent="0.2">
      <c r="B9" s="274"/>
      <c r="C9" s="275"/>
      <c r="D9" s="275"/>
      <c r="E9" s="275"/>
      <c r="F9" s="275"/>
      <c r="G9" s="279"/>
      <c r="H9" s="280"/>
      <c r="I9" s="281"/>
      <c r="J9" s="82"/>
      <c r="K9" s="285" t="s">
        <v>729</v>
      </c>
      <c r="L9" s="286"/>
      <c r="M9" s="286"/>
      <c r="N9" s="286" t="s">
        <v>728</v>
      </c>
      <c r="O9" s="286"/>
      <c r="P9" s="286"/>
      <c r="Q9" s="286" t="s">
        <v>727</v>
      </c>
      <c r="R9" s="286"/>
      <c r="S9" s="287"/>
    </row>
    <row r="10" spans="2:41" ht="16.5" customHeight="1" x14ac:dyDescent="0.2">
      <c r="B10" s="296" t="s">
        <v>726</v>
      </c>
      <c r="C10" s="297"/>
      <c r="D10" s="297"/>
      <c r="E10" s="297"/>
      <c r="F10" s="297"/>
      <c r="G10" s="298">
        <f>K10</f>
        <v>1.5</v>
      </c>
      <c r="H10" s="299"/>
      <c r="I10" s="300"/>
      <c r="J10"/>
      <c r="K10" s="293">
        <f>CHOOSE([2]Plan4!$B$17,[2]Plan4!C6,[2]Plan4!D6,[2]Plan4!E6,[2]Plan4!F6,[2]Plan4!G6,[2]Plan4!H6)</f>
        <v>1.5</v>
      </c>
      <c r="L10" s="294"/>
      <c r="M10" s="294"/>
      <c r="N10" s="294">
        <f>CHOOSE([2]Plan4!$B$17,[2]Plan4!I6,[2]Plan4!J6,[2]Plan4!K6,[2]Plan4!L6,[2]Plan4!M6,[2]Plan4!N6)</f>
        <v>3.45</v>
      </c>
      <c r="O10" s="294"/>
      <c r="P10" s="294"/>
      <c r="Q10" s="294">
        <f>CHOOSE([2]Plan4!$B$17,[2]Plan4!O6,[2]Plan4!P6,[2]Plan4!Q6,[2]Plan4!R6,[2]Plan4!S6,[2]Plan4!T6)</f>
        <v>4.49</v>
      </c>
      <c r="R10" s="294"/>
      <c r="S10" s="295"/>
      <c r="T10" s="60" t="str">
        <f t="shared" ref="T10:T16" si="0">IF(G10&lt;K10," Atenção",IF(G10&gt;Q10,"Atenção","OK"))</f>
        <v>OK</v>
      </c>
      <c r="U10" s="59"/>
    </row>
    <row r="11" spans="2:41" ht="16.5" customHeight="1" x14ac:dyDescent="0.2">
      <c r="B11" s="288" t="s">
        <v>725</v>
      </c>
      <c r="C11" s="289"/>
      <c r="D11" s="289"/>
      <c r="E11" s="289"/>
      <c r="F11" s="289"/>
      <c r="G11" s="290">
        <f>K11</f>
        <v>0.3</v>
      </c>
      <c r="H11" s="291"/>
      <c r="I11" s="292"/>
      <c r="J11"/>
      <c r="K11" s="293">
        <f>CHOOSE([2]Plan4!$B$17,[2]Plan4!C7,[2]Plan4!D7,[2]Plan4!E7,[2]Plan4!F7,[2]Plan4!G7,[2]Plan4!H7)</f>
        <v>0.3</v>
      </c>
      <c r="L11" s="294"/>
      <c r="M11" s="294"/>
      <c r="N11" s="294">
        <f>CHOOSE([2]Plan4!$B$17,[2]Plan4!I7,[2]Plan4!J7,[2]Plan4!K7,[2]Plan4!L7,[2]Plan4!M7,[2]Plan4!N7)</f>
        <v>0.48</v>
      </c>
      <c r="O11" s="294"/>
      <c r="P11" s="294"/>
      <c r="Q11" s="294">
        <f>CHOOSE([2]Plan4!$B$17,[2]Plan4!O7,[2]Plan4!P7,[2]Plan4!Q7,[2]Plan4!R7,[2]Plan4!S7,[2]Plan4!T7)</f>
        <v>0.82</v>
      </c>
      <c r="R11" s="294"/>
      <c r="S11" s="295"/>
      <c r="T11" s="60" t="str">
        <f t="shared" si="0"/>
        <v>OK</v>
      </c>
    </row>
    <row r="12" spans="2:41" ht="16.5" customHeight="1" x14ac:dyDescent="0.2">
      <c r="B12" s="288" t="s">
        <v>724</v>
      </c>
      <c r="C12" s="289"/>
      <c r="D12" s="289"/>
      <c r="E12" s="289"/>
      <c r="F12" s="289"/>
      <c r="G12" s="290">
        <f>K12</f>
        <v>0.56000000000000005</v>
      </c>
      <c r="H12" s="291"/>
      <c r="I12" s="292"/>
      <c r="J12"/>
      <c r="K12" s="293">
        <f>CHOOSE([2]Plan4!$B$17,[2]Plan4!C8,[2]Plan4!D8,[2]Plan4!E8,[2]Plan4!F8,[2]Plan4!G8,[2]Plan4!H8)</f>
        <v>0.56000000000000005</v>
      </c>
      <c r="L12" s="294"/>
      <c r="M12" s="294"/>
      <c r="N12" s="294">
        <f>CHOOSE([2]Plan4!$B$17,[2]Plan4!I8,[2]Plan4!J8,[2]Plan4!K8,[2]Plan4!L8,[2]Plan4!M8,[2]Plan4!N8)</f>
        <v>0.85</v>
      </c>
      <c r="O12" s="294"/>
      <c r="P12" s="294"/>
      <c r="Q12" s="294">
        <f>CHOOSE([2]Plan4!$B$17,[2]Plan4!O8,[2]Plan4!P8,[2]Plan4!Q8,[2]Plan4!R8,[2]Plan4!S8,[2]Plan4!T8)</f>
        <v>0.89</v>
      </c>
      <c r="R12" s="294"/>
      <c r="S12" s="295"/>
      <c r="T12" s="60" t="str">
        <f t="shared" si="0"/>
        <v>OK</v>
      </c>
    </row>
    <row r="13" spans="2:41" ht="16.5" customHeight="1" x14ac:dyDescent="0.2">
      <c r="B13" s="288" t="s">
        <v>723</v>
      </c>
      <c r="C13" s="289"/>
      <c r="D13" s="289"/>
      <c r="E13" s="289"/>
      <c r="F13" s="289"/>
      <c r="G13" s="290">
        <f>K13</f>
        <v>0.85</v>
      </c>
      <c r="H13" s="291"/>
      <c r="I13" s="292"/>
      <c r="J13"/>
      <c r="K13" s="293">
        <f>CHOOSE([2]Plan4!$B$17,[2]Plan4!C9,[2]Plan4!D9,[2]Plan4!E9,[2]Plan4!F9,[2]Plan4!G9,[2]Plan4!H9)</f>
        <v>0.85</v>
      </c>
      <c r="L13" s="294"/>
      <c r="M13" s="294"/>
      <c r="N13" s="294">
        <f>CHOOSE([2]Plan4!$B$17,[2]Plan4!I9,[2]Plan4!J9,[2]Plan4!K9,[2]Plan4!L9,[2]Plan4!M9,[2]Plan4!N9)</f>
        <v>0.85</v>
      </c>
      <c r="O13" s="294"/>
      <c r="P13" s="294"/>
      <c r="Q13" s="294">
        <f>CHOOSE([2]Plan4!$B$17,[2]Plan4!O9,[2]Plan4!P9,[2]Plan4!Q9,[2]Plan4!R9,[2]Plan4!S9,[2]Plan4!T9)</f>
        <v>1.1100000000000001</v>
      </c>
      <c r="R13" s="294"/>
      <c r="S13" s="295"/>
      <c r="T13" s="60" t="str">
        <f t="shared" si="0"/>
        <v>OK</v>
      </c>
    </row>
    <row r="14" spans="2:41" ht="16.5" customHeight="1" x14ac:dyDescent="0.2">
      <c r="B14" s="288" t="s">
        <v>722</v>
      </c>
      <c r="C14" s="289"/>
      <c r="D14" s="289"/>
      <c r="E14" s="289"/>
      <c r="F14" s="289"/>
      <c r="G14" s="290">
        <v>4.25</v>
      </c>
      <c r="H14" s="291"/>
      <c r="I14" s="292"/>
      <c r="J14"/>
      <c r="K14" s="293">
        <f>CHOOSE([2]Plan4!$B$17,[2]Plan4!C10,[2]Plan4!D10,[2]Plan4!E10,[2]Plan4!F10,[2]Plan4!G10,[2]Plan4!H10)</f>
        <v>3.5</v>
      </c>
      <c r="L14" s="294"/>
      <c r="M14" s="294"/>
      <c r="N14" s="294">
        <f>CHOOSE([2]Plan4!$B$17,[2]Plan4!I10,[2]Plan4!J10,[2]Plan4!K10,[2]Plan4!L10,[2]Plan4!M10,[2]Plan4!N10)</f>
        <v>5.1100000000000003</v>
      </c>
      <c r="O14" s="294"/>
      <c r="P14" s="294"/>
      <c r="Q14" s="294">
        <f>CHOOSE([2]Plan4!$B$17,[2]Plan4!O10,[2]Plan4!P10,[2]Plan4!Q10,[2]Plan4!R10,[2]Plan4!S10,[2]Plan4!T10)</f>
        <v>6.22</v>
      </c>
      <c r="R14" s="294"/>
      <c r="S14" s="295"/>
      <c r="T14" s="60" t="str">
        <f t="shared" si="0"/>
        <v>OK</v>
      </c>
    </row>
    <row r="15" spans="2:41" ht="16.5" customHeight="1" x14ac:dyDescent="0.2">
      <c r="B15" s="301" t="s">
        <v>737</v>
      </c>
      <c r="C15" s="302"/>
      <c r="D15" s="302"/>
      <c r="E15" s="302"/>
      <c r="F15" s="302"/>
      <c r="G15" s="290">
        <f>K15</f>
        <v>0.65</v>
      </c>
      <c r="H15" s="291"/>
      <c r="I15" s="292"/>
      <c r="J15"/>
      <c r="K15" s="293">
        <f>CHOOSE([2]Plan4!$B$17,[2]Plan4!C11,[2]Plan4!D11,[2]Plan4!E11,[2]Plan4!F11,[2]Plan4!G11,[2]Plan4!H11)</f>
        <v>0.65</v>
      </c>
      <c r="L15" s="294"/>
      <c r="M15" s="294"/>
      <c r="N15" s="294">
        <f>CHOOSE([2]Plan4!$B$17,[2]Plan4!I11,[2]Plan4!J11,[2]Plan4!K11,[2]Plan4!L11,[2]Plan4!M11,[2]Plan4!N11)</f>
        <v>0.65</v>
      </c>
      <c r="O15" s="294"/>
      <c r="P15" s="294"/>
      <c r="Q15" s="294">
        <f>CHOOSE([2]Plan4!$B$17,[2]Plan4!O11,[2]Plan4!P11,[2]Plan4!Q11,[2]Plan4!R11,[2]Plan4!S11,[2]Plan4!T11)</f>
        <v>0.65</v>
      </c>
      <c r="R15" s="294"/>
      <c r="S15" s="295"/>
      <c r="T15" s="60" t="str">
        <f t="shared" si="0"/>
        <v>OK</v>
      </c>
      <c r="U15" s="64"/>
      <c r="V15" s="64"/>
    </row>
    <row r="16" spans="2:41" ht="16.5" customHeight="1" x14ac:dyDescent="0.2">
      <c r="B16" s="301" t="s">
        <v>738</v>
      </c>
      <c r="C16" s="302"/>
      <c r="D16" s="302"/>
      <c r="E16" s="302"/>
      <c r="F16" s="302"/>
      <c r="G16" s="290">
        <f>K16</f>
        <v>3</v>
      </c>
      <c r="H16" s="291"/>
      <c r="I16" s="292"/>
      <c r="J16"/>
      <c r="K16" s="293">
        <f>CHOOSE([2]Plan4!$B$17,[2]Plan4!C12,[2]Plan4!D12,[2]Plan4!E12,[2]Plan4!F12,[2]Plan4!G12,[2]Plan4!H12)</f>
        <v>3</v>
      </c>
      <c r="L16" s="294"/>
      <c r="M16" s="294"/>
      <c r="N16" s="294">
        <f>CHOOSE([2]Plan4!$B$17,[2]Plan4!I12,[2]Plan4!J12,[2]Plan4!K12,[2]Plan4!L12,[2]Plan4!M12,[2]Plan4!N12)</f>
        <v>3</v>
      </c>
      <c r="O16" s="294"/>
      <c r="P16" s="294"/>
      <c r="Q16" s="294">
        <f>CHOOSE([2]Plan4!$B$17,[2]Plan4!O12,[2]Plan4!P12,[2]Plan4!Q12,[2]Plan4!R12,[2]Plan4!S12,[2]Plan4!T12)</f>
        <v>3</v>
      </c>
      <c r="R16" s="294"/>
      <c r="S16" s="295"/>
      <c r="T16" s="60" t="str">
        <f t="shared" si="0"/>
        <v>OK</v>
      </c>
      <c r="U16" s="59"/>
    </row>
    <row r="17" spans="2:21" ht="16.5" customHeight="1" x14ac:dyDescent="0.2">
      <c r="B17" s="301" t="s">
        <v>739</v>
      </c>
      <c r="C17" s="302"/>
      <c r="D17" s="302"/>
      <c r="E17" s="302"/>
      <c r="F17" s="302"/>
      <c r="G17" s="304">
        <v>3</v>
      </c>
      <c r="H17" s="305"/>
      <c r="I17" s="306"/>
      <c r="J17"/>
      <c r="K17" s="307">
        <f>CHOOSE([2]Plan4!$B$17,[2]Plan4!C13,[2]Plan4!D13,[2]Plan4!E13,[2]Plan4!F13,[2]Plan4!G13,[2]Plan4!H13)</f>
        <v>2</v>
      </c>
      <c r="L17" s="308"/>
      <c r="M17" s="308"/>
      <c r="N17" s="308">
        <f>CHOOSE([2]Plan4!$B$17,[2]Plan4!I13,[2]Plan4!J13,[2]Plan4!K13,[2]Plan4!L13,[2]Plan4!M13,[2]Plan4!N13)</f>
        <v>2</v>
      </c>
      <c r="O17" s="308"/>
      <c r="P17" s="308"/>
      <c r="Q17" s="308">
        <f>CHOOSE([2]Plan4!$B$17,[2]Plan4!O13,[2]Plan4!P13,[2]Plan4!Q13,[2]Plan4!R13,[2]Plan4!S13,[2]Plan4!T13)</f>
        <v>5</v>
      </c>
      <c r="R17" s="308"/>
      <c r="S17" s="309"/>
      <c r="T17" s="58"/>
      <c r="U17" s="59"/>
    </row>
    <row r="18" spans="2:21" ht="16.5" customHeight="1" thickBot="1" x14ac:dyDescent="0.25">
      <c r="B18" s="316" t="s">
        <v>740</v>
      </c>
      <c r="C18" s="317"/>
      <c r="D18" s="317"/>
      <c r="E18" s="317"/>
      <c r="F18" s="317"/>
      <c r="G18" s="318">
        <f>IF([2]Plan4!B26=1,4.5,0)</f>
        <v>0</v>
      </c>
      <c r="H18" s="319"/>
      <c r="I18" s="320"/>
      <c r="J18" s="82"/>
      <c r="K18" s="303"/>
      <c r="L18" s="303"/>
      <c r="M18" s="303"/>
      <c r="N18" s="303"/>
      <c r="O18" s="303"/>
      <c r="P18" s="303"/>
      <c r="Q18" s="303"/>
      <c r="R18" s="303"/>
      <c r="S18" s="303"/>
    </row>
    <row r="19" spans="2:21" ht="26.25" customHeight="1" thickBot="1" x14ac:dyDescent="0.25">
      <c r="B19" s="310" t="s">
        <v>720</v>
      </c>
      <c r="C19" s="311"/>
      <c r="D19" s="311"/>
      <c r="E19" s="311"/>
      <c r="F19" s="312"/>
      <c r="G19" s="313">
        <f>TRUNC((((((1+G10/100+G11/100+G12/100)*(1+G13/100)*(1+G14/100))/(1-(G15/100+G16/100+G17/100+G18/100)))-1)*100),2)</f>
        <v>15.28</v>
      </c>
      <c r="H19" s="314"/>
      <c r="I19" s="315"/>
      <c r="J19" s="82"/>
      <c r="K19" s="83"/>
      <c r="L19" s="84"/>
      <c r="M19" s="84"/>
      <c r="N19" s="84"/>
      <c r="O19" s="84"/>
      <c r="P19" s="84"/>
      <c r="Q19" s="84"/>
      <c r="R19" s="84"/>
      <c r="S19" s="85"/>
    </row>
    <row r="20" spans="2:21" ht="15" customHeight="1" x14ac:dyDescent="0.2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</row>
    <row r="21" spans="2:21" ht="30.75" customHeight="1" x14ac:dyDescent="0.2">
      <c r="B21" s="321" t="s">
        <v>719</v>
      </c>
      <c r="C21" s="322"/>
      <c r="D21" s="322"/>
      <c r="E21" s="322"/>
      <c r="F21" s="322"/>
      <c r="G21" s="322"/>
      <c r="H21" s="322"/>
      <c r="I21" s="323"/>
      <c r="J21" s="86"/>
      <c r="K21" s="282" t="s">
        <v>718</v>
      </c>
      <c r="L21" s="283"/>
      <c r="M21" s="283"/>
      <c r="N21" s="283"/>
      <c r="O21" s="283"/>
      <c r="P21" s="283"/>
      <c r="Q21" s="283"/>
      <c r="R21" s="283"/>
      <c r="S21" s="284"/>
    </row>
    <row r="22" spans="2:21" ht="22.5" customHeight="1" x14ac:dyDescent="0.2">
      <c r="B22" s="324" t="s">
        <v>741</v>
      </c>
      <c r="C22" s="325"/>
      <c r="D22" s="325"/>
      <c r="E22" s="325"/>
      <c r="F22" s="325"/>
      <c r="G22" s="308">
        <f>TRUNC(((((1+G10/100+G11/100+G12/100)*(1+G13/100)*(1+G14/100))/(1-(G15/100+G16/100+G17/100)))-1)*100,2)</f>
        <v>15.28</v>
      </c>
      <c r="H22" s="308"/>
      <c r="I22" s="309"/>
      <c r="J22" s="87" t="str">
        <f>IF(G22&lt;K22," Atenção",IF(G22&gt;Q22,"Atenção","OK"))</f>
        <v>OK</v>
      </c>
      <c r="K22" s="307">
        <f>CHOOSE([2]Plan4!$B$17,[2]Plan4!O19,[2]Plan4!O20,[2]Plan4!O21,[2]Plan4!O22,[2]Plan4!O23,[2]Plan4!O24)</f>
        <v>11.1</v>
      </c>
      <c r="L22" s="308"/>
      <c r="M22" s="308"/>
      <c r="N22" s="308">
        <f>CHOOSE([2]Plan4!$B$17,[2]Plan4!Q19,[2]Plan4!Q20,[2]Plan4!Q21,[2]Plan4!Q22,[2]Plan4!Q23,[2]Plan4!Q24)</f>
        <v>14.02</v>
      </c>
      <c r="O22" s="308"/>
      <c r="P22" s="308"/>
      <c r="Q22" s="308">
        <f>CHOOSE([2]Plan4!$B$17,[2]Plan4!S19,[2]Plan4!S20,[2]Plan4!S21,[2]Plan4!S22,[2]Plan4!S23,[2]Plan4!S24)</f>
        <v>16.8</v>
      </c>
      <c r="R22" s="308"/>
      <c r="S22" s="309"/>
    </row>
    <row r="23" spans="2:21" ht="17.25" customHeight="1" x14ac:dyDescent="0.2">
      <c r="B23" s="229" t="str">
        <f>IF(J22&lt;&gt;"OK", "O valor de BDI sem a desoneração está fora da faixa admitida no Acórdão TCU Plenária 2622/2013.",".")</f>
        <v>.</v>
      </c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</row>
    <row r="24" spans="2:21" hidden="1" x14ac:dyDescent="0.2">
      <c r="B24" s="230" t="s">
        <v>716</v>
      </c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</row>
    <row r="25" spans="2:21" ht="129" hidden="1" customHeight="1" x14ac:dyDescent="0.2">
      <c r="B25" s="231" t="e">
        <f>"DECLARO que, de acordo com a legislação tributária do município de "&amp;#REF!&amp;", considerando a natureza da obra acima discriminada, para cálculo do valor de ISS a ser cobrado da empresa construtora, é aplicada a aliquota de "&amp;IF(G17="",0,G17)&amp;"% sobre o valor total da obra."&amp;"
"&amp;"
"&amp;"DECLARO que o percentual de encargos sociais utilizados no valor da mão-de-obra do orçamento são os encargos sociais praticados pelo SINAPI e/ou SICRO."&amp;"
"&amp;"
"&amp;"DECLARO que o orçamento da obra foi verificado com os custos nas duas possibilidades de CONTRIBUIÇÃO PREVIDENCIÁRIA e foi adotada a modalidade "&amp;IF([1]Plan4!B26=1,"COM DESONERAÇÃO"&amp;" por ser a mais adequada ao Tomador "&amp;#REF!&amp;".",IF([1]Plan4!B26=2,"SEM DESONERAÇÃO","")&amp;" por ser a mais adequada ao Tomador "&amp;#REF!&amp;".")</f>
        <v>#REF!</v>
      </c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</row>
    <row r="26" spans="2:21" ht="22.5" hidden="1" customHeight="1" x14ac:dyDescent="0.2">
      <c r="B26" s="225" t="e">
        <f>IF(OR(#REF!=FALSE,#REF!=FALSE,#REF!=FALSE,#REF!=FALSE),("Atenção - Não esqueça de preencher o(s) campo(s): -" &amp; IF(#REF!=FALSE," Nº DA ART/RRT -","") &amp; IF(#REF!=FALSE," DATA -","") &amp; IF(#REF!=FALSE," IDENTIFICAÇÃO DO RESPONSÁVEL TÉCNICO -","") &amp; IF(#REF!=FALSE," IDENTIFICAÇÃO DO TOMADOR -","") &amp; ""),".")</f>
        <v>#REF!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</row>
    <row r="27" spans="2:21" hidden="1" x14ac:dyDescent="0.2"/>
    <row r="28" spans="2:21" hidden="1" x14ac:dyDescent="0.2"/>
    <row r="29" spans="2:21" hidden="1" x14ac:dyDescent="0.2"/>
    <row r="30" spans="2:21" hidden="1" x14ac:dyDescent="0.2"/>
    <row r="31" spans="2:21" ht="12.75" customHeight="1" x14ac:dyDescent="0.2"/>
  </sheetData>
  <mergeCells count="73">
    <mergeCell ref="B26:S26"/>
    <mergeCell ref="B21:I21"/>
    <mergeCell ref="K21:S21"/>
    <mergeCell ref="B22:F22"/>
    <mergeCell ref="G22:I22"/>
    <mergeCell ref="K22:M22"/>
    <mergeCell ref="N22:P22"/>
    <mergeCell ref="Q22:S22"/>
    <mergeCell ref="B23:S23"/>
    <mergeCell ref="B24:S24"/>
    <mergeCell ref="B25:S25"/>
    <mergeCell ref="B19:F19"/>
    <mergeCell ref="G19:I19"/>
    <mergeCell ref="B18:F18"/>
    <mergeCell ref="G18:I18"/>
    <mergeCell ref="K18:M18"/>
    <mergeCell ref="N18:P18"/>
    <mergeCell ref="Q18:S18"/>
    <mergeCell ref="N16:P16"/>
    <mergeCell ref="Q16:S16"/>
    <mergeCell ref="B17:F17"/>
    <mergeCell ref="G17:I17"/>
    <mergeCell ref="K17:M17"/>
    <mergeCell ref="N17:P17"/>
    <mergeCell ref="Q17:S17"/>
    <mergeCell ref="B16:F16"/>
    <mergeCell ref="G16:I16"/>
    <mergeCell ref="K16:M16"/>
    <mergeCell ref="B14:F14"/>
    <mergeCell ref="G14:I14"/>
    <mergeCell ref="K14:M14"/>
    <mergeCell ref="N14:P14"/>
    <mergeCell ref="Q14:S14"/>
    <mergeCell ref="B15:F15"/>
    <mergeCell ref="G15:I15"/>
    <mergeCell ref="K15:M15"/>
    <mergeCell ref="N15:P15"/>
    <mergeCell ref="Q15:S15"/>
    <mergeCell ref="B12:F12"/>
    <mergeCell ref="G12:I12"/>
    <mergeCell ref="K12:M12"/>
    <mergeCell ref="N12:P12"/>
    <mergeCell ref="Q12:S12"/>
    <mergeCell ref="B13:F13"/>
    <mergeCell ref="G13:I13"/>
    <mergeCell ref="K13:M13"/>
    <mergeCell ref="N13:P13"/>
    <mergeCell ref="Q13:S13"/>
    <mergeCell ref="B10:F10"/>
    <mergeCell ref="G10:I10"/>
    <mergeCell ref="K10:M10"/>
    <mergeCell ref="N10:P10"/>
    <mergeCell ref="Q10:S10"/>
    <mergeCell ref="B11:F11"/>
    <mergeCell ref="G11:I11"/>
    <mergeCell ref="K11:M11"/>
    <mergeCell ref="N11:P11"/>
    <mergeCell ref="Q11:S11"/>
    <mergeCell ref="B6:Q6"/>
    <mergeCell ref="R6:S6"/>
    <mergeCell ref="B7:S7"/>
    <mergeCell ref="B8:F9"/>
    <mergeCell ref="G8:I9"/>
    <mergeCell ref="K8:S8"/>
    <mergeCell ref="K9:M9"/>
    <mergeCell ref="N9:P9"/>
    <mergeCell ref="Q9:S9"/>
    <mergeCell ref="B1:S1"/>
    <mergeCell ref="B3:F3"/>
    <mergeCell ref="B4:F4"/>
    <mergeCell ref="B5:Q5"/>
    <mergeCell ref="R5:S5"/>
    <mergeCell ref="B2:S2"/>
  </mergeCells>
  <conditionalFormatting sqref="B7:S7">
    <cfRule type="cellIs" dxfId="5" priority="3" stopIfTrue="1" operator="notEqual">
      <formula>"."</formula>
    </cfRule>
  </conditionalFormatting>
  <conditionalFormatting sqref="B23:S23">
    <cfRule type="cellIs" dxfId="4" priority="7" stopIfTrue="1" operator="notEqual">
      <formula>"."</formula>
    </cfRule>
  </conditionalFormatting>
  <conditionalFormatting sqref="B26:S26">
    <cfRule type="cellIs" dxfId="3" priority="8" stopIfTrue="1" operator="notEqual">
      <formula>"."</formula>
    </cfRule>
  </conditionalFormatting>
  <conditionalFormatting sqref="J22">
    <cfRule type="cellIs" dxfId="2" priority="1" stopIfTrue="1" operator="notEqual">
      <formula>"OK"</formula>
    </cfRule>
  </conditionalFormatting>
  <conditionalFormatting sqref="R5:S6 G10:I16">
    <cfRule type="cellIs" dxfId="1" priority="2" stopIfTrue="1" operator="equal">
      <formula>0</formula>
    </cfRule>
  </conditionalFormatting>
  <conditionalFormatting sqref="T10:T16">
    <cfRule type="cellIs" dxfId="0" priority="4" stopIfTrue="1" operator="notEqual">
      <formula>"OK"</formula>
    </cfRule>
  </conditionalFormatting>
  <pageMargins left="0.51181102362204722" right="0.51181102362204722" top="1.3779527559055118" bottom="1.8503937007874016" header="0.31496062992125984" footer="0.31496062992125984"/>
  <pageSetup paperSize="9" orientation="portrait" horizontalDpi="360" verticalDpi="360" r:id="rId1"/>
  <headerFooter>
    <oddHeader>&amp;L&amp;G&amp;R&amp;G</oddHeader>
    <oddFooter>&amp;L&amp;G&amp;R&amp;G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6</xdr:col>
                    <xdr:colOff>19050</xdr:colOff>
                    <xdr:row>2</xdr:row>
                    <xdr:rowOff>57150</xdr:rowOff>
                  </from>
                  <to>
                    <xdr:col>19</xdr:col>
                    <xdr:colOff>0</xdr:colOff>
                    <xdr:row>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6</xdr:col>
                    <xdr:colOff>19050</xdr:colOff>
                    <xdr:row>3</xdr:row>
                    <xdr:rowOff>28575</xdr:rowOff>
                  </from>
                  <to>
                    <xdr:col>19</xdr:col>
                    <xdr:colOff>9525</xdr:colOff>
                    <xdr:row>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5063B-E7FB-4D7C-8F82-A5BA41AAB0F9}">
  <dimension ref="A1:F40"/>
  <sheetViews>
    <sheetView topLeftCell="A23" workbookViewId="0">
      <selection activeCell="J43" sqref="J43"/>
    </sheetView>
  </sheetViews>
  <sheetFormatPr defaultRowHeight="11.25" x14ac:dyDescent="0.2"/>
  <cols>
    <col min="1" max="1" width="5.5" style="98" bestFit="1" customWidth="1"/>
    <col min="2" max="2" width="57.625" style="98" customWidth="1"/>
    <col min="3" max="3" width="5.875" style="98" hidden="1" customWidth="1"/>
    <col min="4" max="4" width="8.25" style="98" hidden="1" customWidth="1"/>
    <col min="5" max="5" width="6" style="98" bestFit="1" customWidth="1"/>
    <col min="6" max="6" width="8.25" style="98" bestFit="1" customWidth="1"/>
    <col min="7" max="16384" width="9" style="98"/>
  </cols>
  <sheetData>
    <row r="1" spans="1:6" x14ac:dyDescent="0.2">
      <c r="A1" s="326" t="s">
        <v>845</v>
      </c>
      <c r="B1" s="326"/>
      <c r="C1" s="326"/>
      <c r="D1" s="326"/>
      <c r="E1" s="326"/>
      <c r="F1" s="326"/>
    </row>
    <row r="2" spans="1:6" ht="17.25" customHeight="1" x14ac:dyDescent="0.2">
      <c r="A2" s="336" t="s">
        <v>848</v>
      </c>
      <c r="B2" s="337"/>
      <c r="C2" s="337"/>
      <c r="D2" s="337"/>
      <c r="E2" s="337"/>
      <c r="F2" s="337"/>
    </row>
    <row r="3" spans="1:6" ht="14.25" customHeight="1" x14ac:dyDescent="0.2">
      <c r="A3" s="327" t="s">
        <v>746</v>
      </c>
      <c r="B3" s="328"/>
      <c r="C3" s="328"/>
      <c r="D3" s="328"/>
      <c r="E3" s="328"/>
      <c r="F3" s="329"/>
    </row>
    <row r="4" spans="1:6" ht="14.25" customHeight="1" x14ac:dyDescent="0.2">
      <c r="A4" s="330" t="s">
        <v>747</v>
      </c>
      <c r="B4" s="332" t="s">
        <v>748</v>
      </c>
      <c r="C4" s="334" t="s">
        <v>749</v>
      </c>
      <c r="D4" s="335"/>
      <c r="E4" s="334" t="s">
        <v>750</v>
      </c>
      <c r="F4" s="335"/>
    </row>
    <row r="5" spans="1:6" ht="28.5" customHeight="1" x14ac:dyDescent="0.2">
      <c r="A5" s="331"/>
      <c r="B5" s="333"/>
      <c r="C5" s="99" t="s">
        <v>751</v>
      </c>
      <c r="D5" s="99" t="s">
        <v>752</v>
      </c>
      <c r="E5" s="99" t="s">
        <v>751</v>
      </c>
      <c r="F5" s="99" t="s">
        <v>752</v>
      </c>
    </row>
    <row r="6" spans="1:6" ht="14.25" customHeight="1" x14ac:dyDescent="0.2">
      <c r="A6" s="327" t="s">
        <v>753</v>
      </c>
      <c r="B6" s="328"/>
      <c r="C6" s="328"/>
      <c r="D6" s="328"/>
      <c r="E6" s="328"/>
      <c r="F6" s="329"/>
    </row>
    <row r="7" spans="1:6" ht="14.25" customHeight="1" x14ac:dyDescent="0.2">
      <c r="A7" s="100" t="s">
        <v>754</v>
      </c>
      <c r="B7" s="101" t="s">
        <v>755</v>
      </c>
      <c r="C7" s="102">
        <v>0</v>
      </c>
      <c r="D7" s="102">
        <v>0</v>
      </c>
      <c r="E7" s="102">
        <v>0.2</v>
      </c>
      <c r="F7" s="102">
        <v>0.2</v>
      </c>
    </row>
    <row r="8" spans="1:6" ht="14.25" customHeight="1" x14ac:dyDescent="0.2">
      <c r="A8" s="103" t="s">
        <v>756</v>
      </c>
      <c r="B8" s="104" t="s">
        <v>757</v>
      </c>
      <c r="C8" s="105">
        <v>1.4999999999999999E-2</v>
      </c>
      <c r="D8" s="105">
        <v>1.4999999999999999E-2</v>
      </c>
      <c r="E8" s="105">
        <v>1.4999999999999999E-2</v>
      </c>
      <c r="F8" s="105">
        <v>1.4999999999999999E-2</v>
      </c>
    </row>
    <row r="9" spans="1:6" ht="14.25" customHeight="1" x14ac:dyDescent="0.2">
      <c r="A9" s="100" t="s">
        <v>758</v>
      </c>
      <c r="B9" s="101" t="s">
        <v>759</v>
      </c>
      <c r="C9" s="102">
        <v>0.01</v>
      </c>
      <c r="D9" s="102">
        <v>0.01</v>
      </c>
      <c r="E9" s="102">
        <v>0.01</v>
      </c>
      <c r="F9" s="102">
        <v>0.01</v>
      </c>
    </row>
    <row r="10" spans="1:6" ht="14.25" customHeight="1" x14ac:dyDescent="0.2">
      <c r="A10" s="103" t="s">
        <v>760</v>
      </c>
      <c r="B10" s="104" t="s">
        <v>761</v>
      </c>
      <c r="C10" s="105">
        <v>2E-3</v>
      </c>
      <c r="D10" s="105">
        <v>2E-3</v>
      </c>
      <c r="E10" s="105">
        <v>2E-3</v>
      </c>
      <c r="F10" s="105">
        <v>2E-3</v>
      </c>
    </row>
    <row r="11" spans="1:6" ht="14.25" customHeight="1" x14ac:dyDescent="0.2">
      <c r="A11" s="100" t="s">
        <v>762</v>
      </c>
      <c r="B11" s="101" t="s">
        <v>763</v>
      </c>
      <c r="C11" s="102">
        <v>6.0000000000000001E-3</v>
      </c>
      <c r="D11" s="102">
        <v>6.0000000000000001E-3</v>
      </c>
      <c r="E11" s="102">
        <v>6.0000000000000001E-3</v>
      </c>
      <c r="F11" s="102">
        <v>6.0000000000000001E-3</v>
      </c>
    </row>
    <row r="12" spans="1:6" ht="14.25" customHeight="1" x14ac:dyDescent="0.2">
      <c r="A12" s="103" t="s">
        <v>764</v>
      </c>
      <c r="B12" s="104" t="s">
        <v>765</v>
      </c>
      <c r="C12" s="105">
        <v>2.5000000000000001E-2</v>
      </c>
      <c r="D12" s="105">
        <v>2.5000000000000001E-2</v>
      </c>
      <c r="E12" s="105">
        <v>2.5000000000000001E-2</v>
      </c>
      <c r="F12" s="105">
        <v>2.5000000000000001E-2</v>
      </c>
    </row>
    <row r="13" spans="1:6" ht="14.25" customHeight="1" x14ac:dyDescent="0.2">
      <c r="A13" s="100" t="s">
        <v>766</v>
      </c>
      <c r="B13" s="101" t="s">
        <v>767</v>
      </c>
      <c r="C13" s="102">
        <v>0.03</v>
      </c>
      <c r="D13" s="102">
        <v>0.03</v>
      </c>
      <c r="E13" s="102">
        <v>0.03</v>
      </c>
      <c r="F13" s="102">
        <v>0.03</v>
      </c>
    </row>
    <row r="14" spans="1:6" ht="14.25" customHeight="1" x14ac:dyDescent="0.2">
      <c r="A14" s="103" t="s">
        <v>768</v>
      </c>
      <c r="B14" s="104" t="s">
        <v>769</v>
      </c>
      <c r="C14" s="105">
        <v>0.08</v>
      </c>
      <c r="D14" s="105">
        <v>0.08</v>
      </c>
      <c r="E14" s="105">
        <v>0.08</v>
      </c>
      <c r="F14" s="105">
        <v>0.08</v>
      </c>
    </row>
    <row r="15" spans="1:6" ht="14.25" customHeight="1" x14ac:dyDescent="0.2">
      <c r="A15" s="100" t="s">
        <v>770</v>
      </c>
      <c r="B15" s="101" t="s">
        <v>771</v>
      </c>
      <c r="C15" s="102">
        <v>0</v>
      </c>
      <c r="D15" s="102">
        <v>0</v>
      </c>
      <c r="E15" s="102">
        <v>0</v>
      </c>
      <c r="F15" s="102">
        <v>0</v>
      </c>
    </row>
    <row r="16" spans="1:6" ht="14.25" customHeight="1" x14ac:dyDescent="0.2">
      <c r="A16" s="106" t="s">
        <v>772</v>
      </c>
      <c r="B16" s="106" t="s">
        <v>773</v>
      </c>
      <c r="C16" s="107">
        <v>0.16800000000000001</v>
      </c>
      <c r="D16" s="107">
        <v>0.16800000000000001</v>
      </c>
      <c r="E16" s="107">
        <v>0.36799999999999999</v>
      </c>
      <c r="F16" s="107">
        <v>0.36799999999999999</v>
      </c>
    </row>
    <row r="17" spans="1:6" ht="14.25" customHeight="1" x14ac:dyDescent="0.2">
      <c r="A17" s="327" t="s">
        <v>774</v>
      </c>
      <c r="B17" s="328"/>
      <c r="C17" s="328"/>
      <c r="D17" s="328"/>
      <c r="E17" s="328"/>
      <c r="F17" s="329"/>
    </row>
    <row r="18" spans="1:6" ht="14.25" customHeight="1" x14ac:dyDescent="0.2">
      <c r="A18" s="100" t="s">
        <v>775</v>
      </c>
      <c r="B18" s="101" t="s">
        <v>776</v>
      </c>
      <c r="C18" s="102">
        <v>0.18029999999999999</v>
      </c>
      <c r="D18" s="100" t="s">
        <v>777</v>
      </c>
      <c r="E18" s="102">
        <v>0.1787</v>
      </c>
      <c r="F18" s="100" t="s">
        <v>777</v>
      </c>
    </row>
    <row r="19" spans="1:6" ht="14.25" customHeight="1" x14ac:dyDescent="0.2">
      <c r="A19" s="103" t="s">
        <v>778</v>
      </c>
      <c r="B19" s="104" t="s">
        <v>779</v>
      </c>
      <c r="C19" s="105">
        <v>4.3099999999999999E-2</v>
      </c>
      <c r="D19" s="103" t="s">
        <v>777</v>
      </c>
      <c r="E19" s="105">
        <v>3.9300000000000002E-2</v>
      </c>
      <c r="F19" s="103" t="s">
        <v>777</v>
      </c>
    </row>
    <row r="20" spans="1:6" ht="14.25" customHeight="1" x14ac:dyDescent="0.2">
      <c r="A20" s="100" t="s">
        <v>780</v>
      </c>
      <c r="B20" s="101" t="s">
        <v>781</v>
      </c>
      <c r="C20" s="102">
        <v>8.5000000000000006E-3</v>
      </c>
      <c r="D20" s="102">
        <v>6.4000000000000003E-3</v>
      </c>
      <c r="E20" s="102">
        <v>8.5000000000000006E-3</v>
      </c>
      <c r="F20" s="102">
        <v>6.4000000000000003E-3</v>
      </c>
    </row>
    <row r="21" spans="1:6" ht="14.25" customHeight="1" x14ac:dyDescent="0.2">
      <c r="A21" s="103" t="s">
        <v>782</v>
      </c>
      <c r="B21" s="104" t="s">
        <v>783</v>
      </c>
      <c r="C21" s="105">
        <v>0.1106</v>
      </c>
      <c r="D21" s="105">
        <v>8.3299999999999999E-2</v>
      </c>
      <c r="E21" s="105">
        <v>0.10979999999999999</v>
      </c>
      <c r="F21" s="105">
        <v>8.3299999999999999E-2</v>
      </c>
    </row>
    <row r="22" spans="1:6" ht="14.25" customHeight="1" x14ac:dyDescent="0.2">
      <c r="A22" s="100" t="s">
        <v>784</v>
      </c>
      <c r="B22" s="101" t="s">
        <v>785</v>
      </c>
      <c r="C22" s="102">
        <v>5.9999999999999995E-4</v>
      </c>
      <c r="D22" s="102">
        <v>4.0000000000000002E-4</v>
      </c>
      <c r="E22" s="102">
        <v>5.9999999999999995E-4</v>
      </c>
      <c r="F22" s="102">
        <v>4.0000000000000002E-4</v>
      </c>
    </row>
    <row r="23" spans="1:6" ht="14.25" customHeight="1" x14ac:dyDescent="0.2">
      <c r="A23" s="103" t="s">
        <v>786</v>
      </c>
      <c r="B23" s="104" t="s">
        <v>787</v>
      </c>
      <c r="C23" s="105">
        <v>7.4000000000000003E-3</v>
      </c>
      <c r="D23" s="105">
        <v>5.5999999999999999E-3</v>
      </c>
      <c r="E23" s="105">
        <v>7.3000000000000001E-3</v>
      </c>
      <c r="F23" s="105">
        <v>5.5999999999999999E-3</v>
      </c>
    </row>
    <row r="24" spans="1:6" ht="14.25" customHeight="1" x14ac:dyDescent="0.2">
      <c r="A24" s="100" t="s">
        <v>788</v>
      </c>
      <c r="B24" s="101" t="s">
        <v>789</v>
      </c>
      <c r="C24" s="102">
        <v>2.06E-2</v>
      </c>
      <c r="D24" s="100" t="s">
        <v>777</v>
      </c>
      <c r="E24" s="102">
        <v>1.5100000000000001E-2</v>
      </c>
      <c r="F24" s="100" t="s">
        <v>777</v>
      </c>
    </row>
    <row r="25" spans="1:6" ht="14.25" customHeight="1" x14ac:dyDescent="0.2">
      <c r="A25" s="103" t="s">
        <v>790</v>
      </c>
      <c r="B25" s="104" t="s">
        <v>791</v>
      </c>
      <c r="C25" s="105">
        <v>1E-3</v>
      </c>
      <c r="D25" s="105">
        <v>8.0000000000000004E-4</v>
      </c>
      <c r="E25" s="105">
        <v>1E-3</v>
      </c>
      <c r="F25" s="105">
        <v>8.0000000000000004E-4</v>
      </c>
    </row>
    <row r="26" spans="1:6" ht="14.25" customHeight="1" x14ac:dyDescent="0.2">
      <c r="A26" s="100" t="s">
        <v>792</v>
      </c>
      <c r="B26" s="101" t="s">
        <v>793</v>
      </c>
      <c r="C26" s="102">
        <v>0.1129</v>
      </c>
      <c r="D26" s="102">
        <v>8.5099999999999995E-2</v>
      </c>
      <c r="E26" s="102">
        <v>0.1137</v>
      </c>
      <c r="F26" s="102">
        <v>8.6400000000000005E-2</v>
      </c>
    </row>
    <row r="27" spans="1:6" ht="14.25" customHeight="1" x14ac:dyDescent="0.2">
      <c r="A27" s="103" t="s">
        <v>794</v>
      </c>
      <c r="B27" s="104" t="s">
        <v>795</v>
      </c>
      <c r="C27" s="105">
        <v>4.0000000000000002E-4</v>
      </c>
      <c r="D27" s="105">
        <v>2.9999999999999997E-4</v>
      </c>
      <c r="E27" s="105">
        <v>4.0000000000000002E-4</v>
      </c>
      <c r="F27" s="105">
        <v>2.9999999999999997E-4</v>
      </c>
    </row>
    <row r="28" spans="1:6" ht="14.25" customHeight="1" x14ac:dyDescent="0.2">
      <c r="A28" s="108" t="s">
        <v>796</v>
      </c>
      <c r="B28" s="108" t="s">
        <v>773</v>
      </c>
      <c r="C28" s="109">
        <v>0.4854</v>
      </c>
      <c r="D28" s="109">
        <v>0.18190000000000001</v>
      </c>
      <c r="E28" s="109">
        <v>0.47439999999999999</v>
      </c>
      <c r="F28" s="109">
        <v>0.1832</v>
      </c>
    </row>
    <row r="29" spans="1:6" ht="14.25" customHeight="1" x14ac:dyDescent="0.2">
      <c r="A29" s="327" t="s">
        <v>797</v>
      </c>
      <c r="B29" s="328"/>
      <c r="C29" s="328"/>
      <c r="D29" s="328"/>
      <c r="E29" s="328"/>
      <c r="F29" s="329"/>
    </row>
    <row r="30" spans="1:6" ht="14.25" customHeight="1" x14ac:dyDescent="0.2">
      <c r="A30" s="100" t="s">
        <v>798</v>
      </c>
      <c r="B30" s="101" t="s">
        <v>799</v>
      </c>
      <c r="C30" s="102">
        <v>4.5699999999999998E-2</v>
      </c>
      <c r="D30" s="102">
        <v>3.4500000000000003E-2</v>
      </c>
      <c r="E30" s="102">
        <v>4.8300000000000003E-2</v>
      </c>
      <c r="F30" s="102">
        <v>3.6700000000000003E-2</v>
      </c>
    </row>
    <row r="31" spans="1:6" ht="14.25" customHeight="1" x14ac:dyDescent="0.2">
      <c r="A31" s="103" t="s">
        <v>800</v>
      </c>
      <c r="B31" s="104" t="s">
        <v>801</v>
      </c>
      <c r="C31" s="105">
        <v>1.1000000000000001E-3</v>
      </c>
      <c r="D31" s="105">
        <v>8.0000000000000004E-4</v>
      </c>
      <c r="E31" s="105">
        <v>1.1000000000000001E-3</v>
      </c>
      <c r="F31" s="105">
        <v>8.9999999999999998E-4</v>
      </c>
    </row>
    <row r="32" spans="1:6" ht="14.25" customHeight="1" x14ac:dyDescent="0.2">
      <c r="A32" s="100" t="s">
        <v>802</v>
      </c>
      <c r="B32" s="101" t="s">
        <v>803</v>
      </c>
      <c r="C32" s="102">
        <v>3.3099999999999997E-2</v>
      </c>
      <c r="D32" s="102">
        <v>2.5000000000000001E-2</v>
      </c>
      <c r="E32" s="102">
        <v>2.35E-2</v>
      </c>
      <c r="F32" s="102">
        <v>1.7899999999999999E-2</v>
      </c>
    </row>
    <row r="33" spans="1:6" ht="14.25" customHeight="1" x14ac:dyDescent="0.2">
      <c r="A33" s="103" t="s">
        <v>804</v>
      </c>
      <c r="B33" s="104" t="s">
        <v>805</v>
      </c>
      <c r="C33" s="105">
        <v>2.6100000000000002E-2</v>
      </c>
      <c r="D33" s="105">
        <v>1.9599999999999999E-2</v>
      </c>
      <c r="E33" s="105">
        <v>2.7099999999999999E-2</v>
      </c>
      <c r="F33" s="105">
        <v>2.06E-2</v>
      </c>
    </row>
    <row r="34" spans="1:6" ht="14.25" customHeight="1" x14ac:dyDescent="0.2">
      <c r="A34" s="100" t="s">
        <v>806</v>
      </c>
      <c r="B34" s="101" t="s">
        <v>807</v>
      </c>
      <c r="C34" s="102">
        <v>3.8E-3</v>
      </c>
      <c r="D34" s="102">
        <v>2.8999999999999998E-3</v>
      </c>
      <c r="E34" s="102">
        <v>4.1000000000000003E-3</v>
      </c>
      <c r="F34" s="102">
        <v>3.0999999999999999E-3</v>
      </c>
    </row>
    <row r="35" spans="1:6" ht="14.25" customHeight="1" x14ac:dyDescent="0.2">
      <c r="A35" s="106" t="s">
        <v>808</v>
      </c>
      <c r="B35" s="106" t="s">
        <v>773</v>
      </c>
      <c r="C35" s="107">
        <v>0.10979999999999999</v>
      </c>
      <c r="D35" s="107">
        <v>8.2799999999999999E-2</v>
      </c>
      <c r="E35" s="107">
        <v>0.1041</v>
      </c>
      <c r="F35" s="107">
        <v>7.9200000000000007E-2</v>
      </c>
    </row>
    <row r="36" spans="1:6" ht="14.25" customHeight="1" x14ac:dyDescent="0.2">
      <c r="A36" s="327" t="s">
        <v>809</v>
      </c>
      <c r="B36" s="328"/>
      <c r="C36" s="328"/>
      <c r="D36" s="328"/>
      <c r="E36" s="328"/>
      <c r="F36" s="329"/>
    </row>
    <row r="37" spans="1:6" ht="14.25" customHeight="1" x14ac:dyDescent="0.2">
      <c r="A37" s="100" t="s">
        <v>810</v>
      </c>
      <c r="B37" s="101" t="s">
        <v>811</v>
      </c>
      <c r="C37" s="102">
        <v>8.1500000000000003E-2</v>
      </c>
      <c r="D37" s="102">
        <v>3.0599999999999999E-2</v>
      </c>
      <c r="E37" s="102">
        <v>0.17460000000000001</v>
      </c>
      <c r="F37" s="102">
        <v>6.7400000000000002E-2</v>
      </c>
    </row>
    <row r="38" spans="1:6" ht="42.75" customHeight="1" x14ac:dyDescent="0.2">
      <c r="A38" s="103" t="s">
        <v>812</v>
      </c>
      <c r="B38" s="110" t="s">
        <v>813</v>
      </c>
      <c r="C38" s="105">
        <v>3.8E-3</v>
      </c>
      <c r="D38" s="105">
        <v>2.8999999999999998E-3</v>
      </c>
      <c r="E38" s="105">
        <v>4.3E-3</v>
      </c>
      <c r="F38" s="105">
        <v>3.3E-3</v>
      </c>
    </row>
    <row r="39" spans="1:6" ht="14.25" customHeight="1" x14ac:dyDescent="0.2">
      <c r="A39" s="108" t="s">
        <v>814</v>
      </c>
      <c r="B39" s="108" t="s">
        <v>773</v>
      </c>
      <c r="C39" s="109">
        <v>8.5300000000000001E-2</v>
      </c>
      <c r="D39" s="109">
        <v>3.3500000000000002E-2</v>
      </c>
      <c r="E39" s="109">
        <v>0.1827</v>
      </c>
      <c r="F39" s="109">
        <v>7.0699999999999999E-2</v>
      </c>
    </row>
    <row r="40" spans="1:6" ht="14.25" customHeight="1" x14ac:dyDescent="0.2">
      <c r="A40" s="327" t="s">
        <v>815</v>
      </c>
      <c r="B40" s="329"/>
      <c r="C40" s="111">
        <v>0.84850000000000003</v>
      </c>
      <c r="D40" s="111">
        <v>0.4662</v>
      </c>
      <c r="E40" s="111">
        <v>1.1254</v>
      </c>
      <c r="F40" s="111">
        <v>0.70109999999999995</v>
      </c>
    </row>
  </sheetData>
  <mergeCells count="12">
    <mergeCell ref="A1:F1"/>
    <mergeCell ref="A36:F36"/>
    <mergeCell ref="A40:B40"/>
    <mergeCell ref="A3:F3"/>
    <mergeCell ref="A4:A5"/>
    <mergeCell ref="B4:B5"/>
    <mergeCell ref="C4:D4"/>
    <mergeCell ref="E4:F4"/>
    <mergeCell ref="A2:F2"/>
    <mergeCell ref="A6:F6"/>
    <mergeCell ref="A17:F17"/>
    <mergeCell ref="A29:F29"/>
  </mergeCells>
  <pageMargins left="0.70866141732283472" right="0.70866141732283472" top="1.3779527559055118" bottom="1.7716535433070868" header="0.31496062992125984" footer="0.31496062992125984"/>
  <pageSetup paperSize="9" orientation="portrait" r:id="rId1"/>
  <headerFooter>
    <oddHeader>&amp;L&amp;G&amp;R&amp;G</oddHeader>
    <oddFooter>&amp;L&amp;G&amp;R&amp;G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PLANILHA RESUMO 1 </vt:lpstr>
      <vt:lpstr>PLANILHA RESUMO 2</vt:lpstr>
      <vt:lpstr>PLANILHA DE PREÇO</vt:lpstr>
      <vt:lpstr>Comp. de Preço e auxiliares</vt:lpstr>
      <vt:lpstr>CURVA ABC</vt:lpstr>
      <vt:lpstr>Cronograma Fisico Financeiro</vt:lpstr>
      <vt:lpstr>BDI SERVIÇOS </vt:lpstr>
      <vt:lpstr>BDI INSUMOS</vt:lpstr>
      <vt:lpstr>ENCARGOS SOCIAIS</vt:lpstr>
      <vt:lpstr>'BDI INSUMOS'!Area_de_impressao</vt:lpstr>
      <vt:lpstr>'BDI SERVIÇOS '!Area_de_impressao</vt:lpstr>
      <vt:lpstr>'Comp. de Preço e auxiliares'!Area_de_impressao</vt:lpstr>
      <vt:lpstr>'Cronograma Fisico Financeiro'!Area_de_impressao</vt:lpstr>
      <vt:lpstr>'CURVA ABC'!Area_de_impressao</vt:lpstr>
      <vt:lpstr>'ENCARGOS SOCIAIS'!Area_de_impressao</vt:lpstr>
      <vt:lpstr>'PLANILHA DE PREÇO'!Area_de_impressao</vt:lpstr>
      <vt:lpstr>'PLANILHA RESUMO 1 '!Area_de_impressao</vt:lpstr>
      <vt:lpstr>'PLANILHA RESUMO 2'!Area_de_impressao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savio rodrigues</cp:lastModifiedBy>
  <cp:revision>0</cp:revision>
  <cp:lastPrinted>2024-08-30T15:39:41Z</cp:lastPrinted>
  <dcterms:created xsi:type="dcterms:W3CDTF">2024-08-30T04:08:24Z</dcterms:created>
  <dcterms:modified xsi:type="dcterms:W3CDTF">2024-08-30T20:13:21Z</dcterms:modified>
</cp:coreProperties>
</file>